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1352" windowHeight="8592" activeTab="0"/>
  </bookViews>
  <sheets>
    <sheet name="szoc.ág.ptl" sheetId="1" r:id="rId1"/>
    <sheet name="Munka2" sheetId="2" r:id="rId2"/>
    <sheet name="Munka3" sheetId="3" r:id="rId3"/>
  </sheets>
  <definedNames>
    <definedName name="_xlnm.Print_Titles" localSheetId="0">'szoc.ág.ptl'!$4:$6</definedName>
    <definedName name="_xlnm.Print_Area" localSheetId="0">'szoc.ág.ptl'!$A$1:$K$24</definedName>
  </definedNames>
  <calcPr fullCalcOnLoad="1"/>
</workbook>
</file>

<file path=xl/sharedStrings.xml><?xml version="1.0" encoding="utf-8"?>
<sst xmlns="http://schemas.openxmlformats.org/spreadsheetml/2006/main" count="41" uniqueCount="37">
  <si>
    <t>Intézmény megnevezése</t>
  </si>
  <si>
    <t>költségvetési cím</t>
  </si>
  <si>
    <t>Egyesített Bölcsődék</t>
  </si>
  <si>
    <t>Sorszám</t>
  </si>
  <si>
    <t>kiadás       személyi        juttatás</t>
  </si>
  <si>
    <t>kiadás        munkaadót     terhelő        járulékok</t>
  </si>
  <si>
    <t>kiadás        összesen</t>
  </si>
  <si>
    <t>bevétel (finanszírozási működési bevétel felügyeleti szervi tám.)</t>
  </si>
  <si>
    <t>Józsefvárosi Szociális Szolgáltató és Gyermekjóléti Központ</t>
  </si>
  <si>
    <t>LÉLEKHÁZ, LÉLEK PROGRAM</t>
  </si>
  <si>
    <t>Házi Segítségnyújtás</t>
  </si>
  <si>
    <t>Nappali Ellátás</t>
  </si>
  <si>
    <t>Idősek Átmeneti Otthona / Gondozóház</t>
  </si>
  <si>
    <t>Jelzőrendszeres házi segítségnyújtás</t>
  </si>
  <si>
    <t>Gyermekek Átmeneti Otthona</t>
  </si>
  <si>
    <t>Oktatási-nevelési intézmények étkeztetése</t>
  </si>
  <si>
    <t>összesen:</t>
  </si>
  <si>
    <t>40102-01</t>
  </si>
  <si>
    <t>40102-02</t>
  </si>
  <si>
    <t>Gazdasági szervezet és Központi Irányítás</t>
  </si>
  <si>
    <t>Család és Gyermekjóléti Központ</t>
  </si>
  <si>
    <t>40102-03</t>
  </si>
  <si>
    <t>Egyéb szociális szolgáltatás</t>
  </si>
  <si>
    <t>Család és Gyermekjóléti Szolgálat</t>
  </si>
  <si>
    <t>40104-01</t>
  </si>
  <si>
    <t>Szociális étkeztetés</t>
  </si>
  <si>
    <t>40104-02</t>
  </si>
  <si>
    <t xml:space="preserve">Mind összesen </t>
  </si>
  <si>
    <t>ezer Ft-ban</t>
  </si>
  <si>
    <t>Családok Átmeneti Otthona</t>
  </si>
  <si>
    <t xml:space="preserve">előterjesztés 1. számú melléklete                                                                                  </t>
  </si>
  <si>
    <t>40102-04</t>
  </si>
  <si>
    <t>40108-01</t>
  </si>
  <si>
    <t>40108-02</t>
  </si>
  <si>
    <t>Óvodai és iskolai szociális segítő tevékenység</t>
  </si>
  <si>
    <t>január-február-március-április-május                                                                  kötelező feladatok</t>
  </si>
  <si>
    <t>január-február-március-április -május                                                                        önként vállalt feladatok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</si>
</sst>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164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/>
    </xf>
    <xf numFmtId="3" fontId="2" fillId="0" borderId="10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 wrapText="1"/>
    </xf>
    <xf numFmtId="3" fontId="1" fillId="0" borderId="12" xfId="0" applyNumberFormat="1" applyFont="1" applyBorder="1" applyAlignment="1">
      <alignment horizontal="right" wrapText="1"/>
    </xf>
    <xf numFmtId="3" fontId="2" fillId="0" borderId="11" xfId="0" applyNumberFormat="1" applyFont="1" applyBorder="1" applyAlignment="1">
      <alignment horizontal="right" wrapText="1"/>
    </xf>
    <xf numFmtId="3" fontId="1" fillId="0" borderId="14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164" fontId="4" fillId="0" borderId="15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right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pane xSplit="2" ySplit="6" topLeftCell="C1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21" sqref="F21"/>
    </sheetView>
  </sheetViews>
  <sheetFormatPr defaultColWidth="9.140625" defaultRowHeight="12.75"/>
  <cols>
    <col min="1" max="1" width="9.421875" style="1" customWidth="1"/>
    <col min="2" max="2" width="23.00390625" style="13" customWidth="1"/>
    <col min="3" max="3" width="11.8515625" style="1" customWidth="1"/>
    <col min="4" max="11" width="12.7109375" style="7" customWidth="1"/>
    <col min="12" max="16384" width="9.140625" style="1" customWidth="1"/>
  </cols>
  <sheetData>
    <row r="1" spans="2:10" ht="25.5" customHeight="1">
      <c r="B1" s="33"/>
      <c r="C1" s="33"/>
      <c r="D1" s="33"/>
      <c r="E1" s="33"/>
      <c r="F1" s="33"/>
      <c r="G1" s="33"/>
      <c r="H1" s="33"/>
      <c r="I1" s="33"/>
      <c r="J1" s="33"/>
    </row>
    <row r="2" spans="2:10" ht="25.5" customHeight="1">
      <c r="B2" s="17"/>
      <c r="C2" s="17"/>
      <c r="D2" s="17"/>
      <c r="E2" s="17"/>
      <c r="F2" s="17"/>
      <c r="G2" s="17"/>
      <c r="H2" s="17"/>
      <c r="I2" s="17"/>
      <c r="J2" s="17"/>
    </row>
    <row r="3" spans="1:11" ht="21.75" customHeight="1">
      <c r="A3" s="18" t="s">
        <v>30</v>
      </c>
      <c r="B3" s="18"/>
      <c r="C3" s="18"/>
      <c r="D3" s="18"/>
      <c r="E3" s="18"/>
      <c r="F3" s="18"/>
      <c r="G3" s="18"/>
      <c r="H3" s="18"/>
      <c r="I3" s="34" t="s">
        <v>28</v>
      </c>
      <c r="J3" s="34"/>
      <c r="K3" s="34"/>
    </row>
    <row r="4" spans="1:11" ht="12.75" customHeight="1">
      <c r="A4" s="35" t="s">
        <v>3</v>
      </c>
      <c r="B4" s="38" t="s">
        <v>0</v>
      </c>
      <c r="C4" s="38" t="s">
        <v>1</v>
      </c>
      <c r="D4" s="27" t="s">
        <v>35</v>
      </c>
      <c r="E4" s="28"/>
      <c r="F4" s="28"/>
      <c r="G4" s="29"/>
      <c r="H4" s="28" t="s">
        <v>36</v>
      </c>
      <c r="I4" s="28"/>
      <c r="J4" s="28"/>
      <c r="K4" s="29"/>
    </row>
    <row r="5" spans="1:11" ht="25.5" customHeight="1">
      <c r="A5" s="36"/>
      <c r="B5" s="39"/>
      <c r="C5" s="39"/>
      <c r="D5" s="30"/>
      <c r="E5" s="31"/>
      <c r="F5" s="31"/>
      <c r="G5" s="32"/>
      <c r="H5" s="31"/>
      <c r="I5" s="31"/>
      <c r="J5" s="31"/>
      <c r="K5" s="32"/>
    </row>
    <row r="6" spans="1:11" ht="90" customHeight="1">
      <c r="A6" s="37"/>
      <c r="B6" s="40"/>
      <c r="C6" s="40"/>
      <c r="D6" s="8" t="s">
        <v>7</v>
      </c>
      <c r="E6" s="9" t="s">
        <v>4</v>
      </c>
      <c r="F6" s="9" t="s">
        <v>5</v>
      </c>
      <c r="G6" s="12" t="s">
        <v>6</v>
      </c>
      <c r="H6" s="8" t="s">
        <v>7</v>
      </c>
      <c r="I6" s="9" t="s">
        <v>4</v>
      </c>
      <c r="J6" s="9" t="s">
        <v>5</v>
      </c>
      <c r="K6" s="8" t="s">
        <v>6</v>
      </c>
    </row>
    <row r="7" spans="1:12" s="11" customFormat="1" ht="45" customHeight="1">
      <c r="A7" s="6">
        <v>1</v>
      </c>
      <c r="B7" s="3" t="s">
        <v>8</v>
      </c>
      <c r="C7" s="5">
        <v>40100</v>
      </c>
      <c r="D7" s="19">
        <f>SUM(D8:D21)</f>
        <v>57948</v>
      </c>
      <c r="E7" s="19">
        <f aca="true" t="shared" si="0" ref="E7:K7">SUM(E8:E21)</f>
        <v>49315</v>
      </c>
      <c r="F7" s="19">
        <f t="shared" si="0"/>
        <v>8633</v>
      </c>
      <c r="G7" s="19">
        <f t="shared" si="0"/>
        <v>57948</v>
      </c>
      <c r="H7" s="19">
        <f t="shared" si="0"/>
        <v>10011</v>
      </c>
      <c r="I7" s="19">
        <f t="shared" si="0"/>
        <v>8520</v>
      </c>
      <c r="J7" s="19">
        <f t="shared" si="0"/>
        <v>1491</v>
      </c>
      <c r="K7" s="19">
        <f t="shared" si="0"/>
        <v>10011</v>
      </c>
      <c r="L7" s="1"/>
    </row>
    <row r="8" spans="1:11" ht="30" customHeight="1">
      <c r="A8" s="6">
        <v>2</v>
      </c>
      <c r="B8" s="4" t="s">
        <v>9</v>
      </c>
      <c r="C8" s="10">
        <v>40101</v>
      </c>
      <c r="D8" s="19">
        <f aca="true" t="shared" si="1" ref="D8:D22">G8</f>
        <v>0</v>
      </c>
      <c r="E8" s="20">
        <v>0</v>
      </c>
      <c r="F8" s="20">
        <v>0</v>
      </c>
      <c r="G8" s="21">
        <f>SUM(E8:F8)</f>
        <v>0</v>
      </c>
      <c r="H8" s="21">
        <f aca="true" t="shared" si="2" ref="H8:H22">K8</f>
        <v>3308</v>
      </c>
      <c r="I8" s="22">
        <f>420+428+774+603+590</f>
        <v>2815</v>
      </c>
      <c r="J8" s="22">
        <f>74+75+135+106+103</f>
        <v>493</v>
      </c>
      <c r="K8" s="23">
        <f aca="true" t="shared" si="3" ref="K8:K22">SUM(I8:J8)</f>
        <v>3308</v>
      </c>
    </row>
    <row r="9" spans="1:11" ht="30" customHeight="1">
      <c r="A9" s="6">
        <v>3</v>
      </c>
      <c r="B9" s="4" t="s">
        <v>19</v>
      </c>
      <c r="C9" s="10" t="s">
        <v>17</v>
      </c>
      <c r="D9" s="19">
        <f t="shared" si="1"/>
        <v>7010</v>
      </c>
      <c r="E9" s="20">
        <f>871+874+1580+1369+1272</f>
        <v>5966</v>
      </c>
      <c r="F9" s="20">
        <f>152+153+277+239+223</f>
        <v>1044</v>
      </c>
      <c r="G9" s="21">
        <f aca="true" t="shared" si="4" ref="G9:G22">SUM(E9:F9)</f>
        <v>7010</v>
      </c>
      <c r="H9" s="21">
        <f t="shared" si="2"/>
        <v>0</v>
      </c>
      <c r="I9" s="22">
        <v>0</v>
      </c>
      <c r="J9" s="22">
        <v>0</v>
      </c>
      <c r="K9" s="23">
        <f t="shared" si="3"/>
        <v>0</v>
      </c>
    </row>
    <row r="10" spans="1:11" ht="30" customHeight="1">
      <c r="A10" s="6">
        <v>4</v>
      </c>
      <c r="B10" s="4" t="s">
        <v>20</v>
      </c>
      <c r="C10" s="10" t="s">
        <v>18</v>
      </c>
      <c r="D10" s="19">
        <f t="shared" si="1"/>
        <v>6984</v>
      </c>
      <c r="E10" s="20">
        <f>963+944+1580+1155+1302</f>
        <v>5944</v>
      </c>
      <c r="F10" s="20">
        <f>168+165+277+202+228</f>
        <v>1040</v>
      </c>
      <c r="G10" s="21">
        <f t="shared" si="4"/>
        <v>6984</v>
      </c>
      <c r="H10" s="21">
        <f t="shared" si="2"/>
        <v>0</v>
      </c>
      <c r="I10" s="22">
        <v>0</v>
      </c>
      <c r="J10" s="22">
        <v>0</v>
      </c>
      <c r="K10" s="23">
        <f t="shared" si="3"/>
        <v>0</v>
      </c>
    </row>
    <row r="11" spans="1:12" ht="30" customHeight="1">
      <c r="A11" s="6">
        <v>5</v>
      </c>
      <c r="B11" s="4" t="s">
        <v>22</v>
      </c>
      <c r="C11" s="10" t="s">
        <v>21</v>
      </c>
      <c r="D11" s="19">
        <f t="shared" si="1"/>
        <v>2675</v>
      </c>
      <c r="E11" s="20">
        <f>356+362+599+459+501</f>
        <v>2277</v>
      </c>
      <c r="F11" s="20">
        <f>62+63+105+80+88</f>
        <v>398</v>
      </c>
      <c r="G11" s="21">
        <f t="shared" si="4"/>
        <v>2675</v>
      </c>
      <c r="H11" s="21">
        <f t="shared" si="2"/>
        <v>5251</v>
      </c>
      <c r="I11" s="22">
        <f>688+573+1103+984+1122</f>
        <v>4470</v>
      </c>
      <c r="J11" s="22">
        <f>120+100+193+172+196</f>
        <v>781</v>
      </c>
      <c r="K11" s="23">
        <f t="shared" si="3"/>
        <v>5251</v>
      </c>
      <c r="L11" s="26"/>
    </row>
    <row r="12" spans="1:12" ht="30" customHeight="1">
      <c r="A12" s="6">
        <v>6</v>
      </c>
      <c r="B12" s="4" t="s">
        <v>34</v>
      </c>
      <c r="C12" s="10" t="s">
        <v>31</v>
      </c>
      <c r="D12" s="19">
        <f t="shared" si="1"/>
        <v>1449</v>
      </c>
      <c r="E12" s="20">
        <f>167+181+320+251+314</f>
        <v>1233</v>
      </c>
      <c r="F12" s="20">
        <f>29+32+56+44+55</f>
        <v>216</v>
      </c>
      <c r="G12" s="21">
        <f t="shared" si="4"/>
        <v>1449</v>
      </c>
      <c r="H12" s="21">
        <f t="shared" si="2"/>
        <v>0</v>
      </c>
      <c r="I12" s="22">
        <v>0</v>
      </c>
      <c r="J12" s="22">
        <v>0</v>
      </c>
      <c r="K12" s="23">
        <f t="shared" si="3"/>
        <v>0</v>
      </c>
      <c r="L12" s="26"/>
    </row>
    <row r="13" spans="1:11" ht="30" customHeight="1">
      <c r="A13" s="6">
        <v>7</v>
      </c>
      <c r="B13" s="4" t="s">
        <v>23</v>
      </c>
      <c r="C13" s="10">
        <v>40103</v>
      </c>
      <c r="D13" s="19">
        <f t="shared" si="1"/>
        <v>9853</v>
      </c>
      <c r="E13" s="20">
        <f>1401+1369+2202+1702+1710</f>
        <v>8384</v>
      </c>
      <c r="F13" s="20">
        <f>245+240+386+298+300</f>
        <v>1469</v>
      </c>
      <c r="G13" s="21">
        <f t="shared" si="4"/>
        <v>9853</v>
      </c>
      <c r="H13" s="21">
        <f t="shared" si="2"/>
        <v>0</v>
      </c>
      <c r="I13" s="22">
        <v>0</v>
      </c>
      <c r="J13" s="22">
        <v>0</v>
      </c>
      <c r="K13" s="23">
        <f t="shared" si="3"/>
        <v>0</v>
      </c>
    </row>
    <row r="14" spans="1:11" ht="30" customHeight="1">
      <c r="A14" s="6">
        <v>8</v>
      </c>
      <c r="B14" s="4" t="s">
        <v>25</v>
      </c>
      <c r="C14" s="10" t="s">
        <v>24</v>
      </c>
      <c r="D14" s="19">
        <f t="shared" si="1"/>
        <v>682</v>
      </c>
      <c r="E14" s="20">
        <f>65+66+193+130+127</f>
        <v>581</v>
      </c>
      <c r="F14" s="20">
        <f>11+11+34+23+22</f>
        <v>101</v>
      </c>
      <c r="G14" s="21">
        <f t="shared" si="4"/>
        <v>682</v>
      </c>
      <c r="H14" s="21">
        <f t="shared" si="2"/>
        <v>0</v>
      </c>
      <c r="I14" s="22">
        <v>0</v>
      </c>
      <c r="J14" s="22">
        <v>0</v>
      </c>
      <c r="K14" s="23">
        <f t="shared" si="3"/>
        <v>0</v>
      </c>
    </row>
    <row r="15" spans="1:11" ht="30" customHeight="1">
      <c r="A15" s="6">
        <v>9</v>
      </c>
      <c r="B15" s="4" t="s">
        <v>10</v>
      </c>
      <c r="C15" s="10" t="s">
        <v>26</v>
      </c>
      <c r="D15" s="19">
        <f t="shared" si="1"/>
        <v>4695</v>
      </c>
      <c r="E15" s="20">
        <f>485+507+1244+868+891</f>
        <v>3995</v>
      </c>
      <c r="F15" s="20">
        <f>85+89+218+152+156</f>
        <v>700</v>
      </c>
      <c r="G15" s="21">
        <f t="shared" si="4"/>
        <v>4695</v>
      </c>
      <c r="H15" s="21">
        <f t="shared" si="2"/>
        <v>748</v>
      </c>
      <c r="I15" s="22">
        <f>97+98+172+135+135</f>
        <v>637</v>
      </c>
      <c r="J15" s="22">
        <f>17+17+30+24+23</f>
        <v>111</v>
      </c>
      <c r="K15" s="23">
        <f t="shared" si="3"/>
        <v>748</v>
      </c>
    </row>
    <row r="16" spans="1:11" ht="30" customHeight="1">
      <c r="A16" s="6">
        <v>10</v>
      </c>
      <c r="B16" s="4" t="s">
        <v>11</v>
      </c>
      <c r="C16" s="10">
        <v>40105</v>
      </c>
      <c r="D16" s="19">
        <f t="shared" si="1"/>
        <v>12229</v>
      </c>
      <c r="E16" s="20">
        <f>1696+1637+2786+2180+2109</f>
        <v>10408</v>
      </c>
      <c r="F16" s="20">
        <f>297+286+488+381+369</f>
        <v>1821</v>
      </c>
      <c r="G16" s="21">
        <f t="shared" si="4"/>
        <v>12229</v>
      </c>
      <c r="H16" s="21">
        <f t="shared" si="2"/>
        <v>0</v>
      </c>
      <c r="I16" s="22">
        <v>0</v>
      </c>
      <c r="J16" s="22">
        <v>0</v>
      </c>
      <c r="K16" s="23">
        <f t="shared" si="3"/>
        <v>0</v>
      </c>
    </row>
    <row r="17" spans="1:11" ht="30" customHeight="1">
      <c r="A17" s="6">
        <v>11</v>
      </c>
      <c r="B17" s="4" t="s">
        <v>12</v>
      </c>
      <c r="C17" s="10">
        <v>40106</v>
      </c>
      <c r="D17" s="19">
        <f t="shared" si="1"/>
        <v>3700</v>
      </c>
      <c r="E17" s="20">
        <f>399+414+968+690+676</f>
        <v>3147</v>
      </c>
      <c r="F17" s="20">
        <f>70+73+170+121+119</f>
        <v>553</v>
      </c>
      <c r="G17" s="21">
        <f t="shared" si="4"/>
        <v>3700</v>
      </c>
      <c r="H17" s="21">
        <f t="shared" si="2"/>
        <v>0</v>
      </c>
      <c r="I17" s="22">
        <v>0</v>
      </c>
      <c r="J17" s="22">
        <v>0</v>
      </c>
      <c r="K17" s="23">
        <f t="shared" si="3"/>
        <v>0</v>
      </c>
    </row>
    <row r="18" spans="1:11" ht="30" customHeight="1">
      <c r="A18" s="6">
        <v>12</v>
      </c>
      <c r="B18" s="4" t="s">
        <v>13</v>
      </c>
      <c r="C18" s="10">
        <v>40107</v>
      </c>
      <c r="D18" s="19">
        <f t="shared" si="1"/>
        <v>0</v>
      </c>
      <c r="E18" s="20">
        <v>0</v>
      </c>
      <c r="F18" s="24">
        <v>0</v>
      </c>
      <c r="G18" s="21">
        <f t="shared" si="4"/>
        <v>0</v>
      </c>
      <c r="H18" s="21">
        <f t="shared" si="2"/>
        <v>704</v>
      </c>
      <c r="I18" s="22">
        <f>72+78+187+109+152</f>
        <v>598</v>
      </c>
      <c r="J18" s="22">
        <f>13+14+33+19+27</f>
        <v>106</v>
      </c>
      <c r="K18" s="23">
        <f t="shared" si="3"/>
        <v>704</v>
      </c>
    </row>
    <row r="19" spans="1:11" ht="30" customHeight="1">
      <c r="A19" s="6">
        <v>13</v>
      </c>
      <c r="B19" s="4" t="s">
        <v>14</v>
      </c>
      <c r="C19" s="10" t="s">
        <v>32</v>
      </c>
      <c r="D19" s="19">
        <f t="shared" si="1"/>
        <v>2297</v>
      </c>
      <c r="E19" s="20">
        <f>311+300+554+357+432</f>
        <v>1954</v>
      </c>
      <c r="F19" s="24">
        <f>55+52+97+63+76</f>
        <v>343</v>
      </c>
      <c r="G19" s="21">
        <f t="shared" si="4"/>
        <v>2297</v>
      </c>
      <c r="H19" s="21">
        <f t="shared" si="2"/>
        <v>0</v>
      </c>
      <c r="I19" s="22">
        <v>0</v>
      </c>
      <c r="J19" s="22">
        <v>0</v>
      </c>
      <c r="K19" s="23">
        <f t="shared" si="3"/>
        <v>0</v>
      </c>
    </row>
    <row r="20" spans="1:11" ht="30" customHeight="1">
      <c r="A20" s="6">
        <v>14</v>
      </c>
      <c r="B20" s="4" t="s">
        <v>29</v>
      </c>
      <c r="C20" s="10" t="s">
        <v>33</v>
      </c>
      <c r="D20" s="19">
        <f t="shared" si="1"/>
        <v>2500</v>
      </c>
      <c r="E20" s="20">
        <f>317+317+607+471+416</f>
        <v>2128</v>
      </c>
      <c r="F20" s="24">
        <f>55+55+106+83+73</f>
        <v>372</v>
      </c>
      <c r="G20" s="21">
        <f t="shared" si="4"/>
        <v>2500</v>
      </c>
      <c r="H20" s="21">
        <f t="shared" si="2"/>
        <v>0</v>
      </c>
      <c r="I20" s="22">
        <v>0</v>
      </c>
      <c r="J20" s="22">
        <v>0</v>
      </c>
      <c r="K20" s="23">
        <f t="shared" si="3"/>
        <v>0</v>
      </c>
    </row>
    <row r="21" spans="1:11" ht="30" customHeight="1">
      <c r="A21" s="6">
        <v>15</v>
      </c>
      <c r="B21" s="4" t="s">
        <v>15</v>
      </c>
      <c r="C21" s="10">
        <v>40109</v>
      </c>
      <c r="D21" s="19">
        <f t="shared" si="1"/>
        <v>3874</v>
      </c>
      <c r="E21" s="20">
        <f>419+420+1044+752+663</f>
        <v>3298</v>
      </c>
      <c r="F21" s="24">
        <f>73+73+183+131+116</f>
        <v>576</v>
      </c>
      <c r="G21" s="21">
        <f t="shared" si="4"/>
        <v>3874</v>
      </c>
      <c r="H21" s="21">
        <f t="shared" si="2"/>
        <v>0</v>
      </c>
      <c r="I21" s="22">
        <v>0</v>
      </c>
      <c r="J21" s="22">
        <v>0</v>
      </c>
      <c r="K21" s="23">
        <f t="shared" si="3"/>
        <v>0</v>
      </c>
    </row>
    <row r="22" spans="1:12" s="11" customFormat="1" ht="30" customHeight="1">
      <c r="A22" s="6">
        <v>16</v>
      </c>
      <c r="B22" s="3" t="s">
        <v>2</v>
      </c>
      <c r="C22" s="5">
        <v>40200</v>
      </c>
      <c r="D22" s="19">
        <f t="shared" si="1"/>
        <v>8425</v>
      </c>
      <c r="E22" s="41">
        <f>1291+922+2025+1470+1463</f>
        <v>7171</v>
      </c>
      <c r="F22" s="41">
        <f>226+161+354+257+256</f>
        <v>1254</v>
      </c>
      <c r="G22" s="21">
        <f t="shared" si="4"/>
        <v>8425</v>
      </c>
      <c r="H22" s="21">
        <f t="shared" si="2"/>
        <v>785</v>
      </c>
      <c r="I22" s="22">
        <f>99+104+169+148+148</f>
        <v>668</v>
      </c>
      <c r="J22" s="22">
        <f>17+18+30+26+26</f>
        <v>117</v>
      </c>
      <c r="K22" s="23">
        <f t="shared" si="3"/>
        <v>785</v>
      </c>
      <c r="L22" s="1"/>
    </row>
    <row r="23" spans="1:11" ht="30" customHeight="1">
      <c r="A23" s="6">
        <v>17</v>
      </c>
      <c r="B23" s="3" t="s">
        <v>16</v>
      </c>
      <c r="C23" s="15"/>
      <c r="D23" s="25">
        <f>SUM(D7+D22)</f>
        <v>66373</v>
      </c>
      <c r="E23" s="25">
        <f aca="true" t="shared" si="5" ref="E23:K23">SUM(E7+E22)</f>
        <v>56486</v>
      </c>
      <c r="F23" s="25">
        <f t="shared" si="5"/>
        <v>9887</v>
      </c>
      <c r="G23" s="25">
        <f t="shared" si="5"/>
        <v>66373</v>
      </c>
      <c r="H23" s="25">
        <f t="shared" si="5"/>
        <v>10796</v>
      </c>
      <c r="I23" s="25">
        <f t="shared" si="5"/>
        <v>9188</v>
      </c>
      <c r="J23" s="25">
        <f t="shared" si="5"/>
        <v>1608</v>
      </c>
      <c r="K23" s="25">
        <f t="shared" si="5"/>
        <v>10796</v>
      </c>
    </row>
    <row r="24" spans="1:11" ht="30" customHeight="1">
      <c r="A24" s="14" t="s">
        <v>27</v>
      </c>
      <c r="B24" s="4"/>
      <c r="C24" s="16"/>
      <c r="D24" s="25">
        <f>D23+H23</f>
        <v>77169</v>
      </c>
      <c r="E24" s="25">
        <f>E23+I23</f>
        <v>65674</v>
      </c>
      <c r="F24" s="25">
        <f>F23+J23</f>
        <v>11495</v>
      </c>
      <c r="G24" s="25">
        <f>G23+K23</f>
        <v>77169</v>
      </c>
      <c r="H24" s="20"/>
      <c r="I24" s="20"/>
      <c r="J24" s="20"/>
      <c r="K24" s="20"/>
    </row>
    <row r="25" ht="12.75">
      <c r="B25" s="2"/>
    </row>
    <row r="26" ht="12.75">
      <c r="B26" s="2"/>
    </row>
    <row r="27" ht="12.75">
      <c r="B27" s="2"/>
    </row>
    <row r="28" ht="12.75">
      <c r="B28" s="2"/>
    </row>
    <row r="29" ht="12.75">
      <c r="B29" s="2"/>
    </row>
    <row r="30" ht="12.75">
      <c r="B30" s="2"/>
    </row>
    <row r="31" ht="12.75">
      <c r="B31" s="2"/>
    </row>
    <row r="32" ht="12.75">
      <c r="B32" s="2"/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7" ht="12.75">
      <c r="B37" s="2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</sheetData>
  <sheetProtection/>
  <mergeCells count="7">
    <mergeCell ref="D4:G5"/>
    <mergeCell ref="H4:K5"/>
    <mergeCell ref="B1:J1"/>
    <mergeCell ref="I3:K3"/>
    <mergeCell ref="A4:A6"/>
    <mergeCell ref="B4:B6"/>
    <mergeCell ref="C4:C6"/>
  </mergeCells>
  <printOptions horizontalCentered="1"/>
  <pageMargins left="0.984251968503937" right="0.7874015748031497" top="0.3937007874015748" bottom="0.3937007874015748" header="0.1968503937007874" footer="0.1968503937007874"/>
  <pageSetup horizontalDpi="600" verticalDpi="600" orientation="landscape" paperSize="9" scale="75" r:id="rId1"/>
  <headerFooter alignWithMargins="0">
    <oddHeader>&amp;C&amp;"Times New Roman,Félkövér"&amp;12Szociális ágazati összevont pótlék
2020. év&amp;R&amp;"Times New Roman,Normál"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filotas</dc:creator>
  <cp:keywords/>
  <dc:description/>
  <cp:lastModifiedBy>Bózsóné Kovács Éva</cp:lastModifiedBy>
  <cp:lastPrinted>2019-10-15T08:50:59Z</cp:lastPrinted>
  <dcterms:created xsi:type="dcterms:W3CDTF">2009-05-14T06:54:39Z</dcterms:created>
  <dcterms:modified xsi:type="dcterms:W3CDTF">2020-06-03T11:35:00Z</dcterms:modified>
  <cp:category/>
  <cp:version/>
  <cp:contentType/>
  <cp:contentStatus/>
</cp:coreProperties>
</file>