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6215" windowHeight="8760"/>
  </bookViews>
  <sheets>
    <sheet name="Munka1" sheetId="1" r:id="rId1"/>
    <sheet name="Munka2" sheetId="2" r:id="rId2"/>
    <sheet name="Munka3" sheetId="3" r:id="rId3"/>
  </sheets>
  <definedNames>
    <definedName name="_xlnm._FilterDatabase" localSheetId="0" hidden="1">Munka1!$A$1:$E$1</definedName>
  </definedNames>
  <calcPr calcId="145621"/>
</workbook>
</file>

<file path=xl/calcChain.xml><?xml version="1.0" encoding="utf-8"?>
<calcChain xmlns="http://schemas.openxmlformats.org/spreadsheetml/2006/main">
  <c r="E60" i="1" l="1"/>
  <c r="E46" i="1" l="1"/>
  <c r="E79" i="1" l="1"/>
  <c r="E75" i="1"/>
  <c r="E41" i="1"/>
  <c r="E39" i="1"/>
  <c r="E32" i="1"/>
  <c r="E4" i="1"/>
  <c r="E8" i="1"/>
  <c r="E17" i="1" l="1"/>
  <c r="E12" i="1"/>
  <c r="E9" i="1"/>
  <c r="E6" i="1"/>
  <c r="E3" i="1"/>
  <c r="E35" i="1" l="1"/>
  <c r="E20" i="1"/>
  <c r="E16" i="1"/>
  <c r="E10" i="1"/>
  <c r="E7" i="1"/>
  <c r="E82" i="1" l="1"/>
</calcChain>
</file>

<file path=xl/sharedStrings.xml><?xml version="1.0" encoding="utf-8"?>
<sst xmlns="http://schemas.openxmlformats.org/spreadsheetml/2006/main" count="208" uniqueCount="152">
  <si>
    <t>Konténerszám:</t>
  </si>
  <si>
    <t>1.</t>
  </si>
  <si>
    <t>2.</t>
  </si>
  <si>
    <t>3.</t>
  </si>
  <si>
    <t>4.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</si>
  <si>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</si>
  <si>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</si>
  <si>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</si>
  <si>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</si>
  <si>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</si>
  <si>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</si>
  <si>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</si>
  <si>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</si>
  <si>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</si>
  <si>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</si>
  <si>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</si>
  <si>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</si>
  <si>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</si>
  <si>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</si>
  <si>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21.</t>
  </si>
  <si>
    <t>22.</t>
  </si>
  <si>
    <t>23.</t>
  </si>
  <si>
    <t>24.</t>
  </si>
  <si>
    <t>25.</t>
  </si>
  <si>
    <t>27.</t>
  </si>
  <si>
    <t>28.</t>
  </si>
  <si>
    <t>31.</t>
  </si>
  <si>
    <t>32.</t>
  </si>
  <si>
    <t>33.</t>
  </si>
  <si>
    <t>37.</t>
  </si>
  <si>
    <t>39.</t>
  </si>
  <si>
    <t>Sérülés:</t>
  </si>
  <si>
    <t>MBMR 110 477-478</t>
  </si>
  <si>
    <t>MBMR 110 479</t>
  </si>
  <si>
    <t>-</t>
  </si>
  <si>
    <t>MBTK 110 840-841</t>
  </si>
  <si>
    <t>3 db panel átfúrva</t>
  </si>
  <si>
    <t>1 db panel áfúrva</t>
  </si>
  <si>
    <t>mindkét konténer padozata beszakadva</t>
  </si>
  <si>
    <t>bejárat melletti panelen deformációk</t>
  </si>
  <si>
    <t>MBTK 110 842-843</t>
  </si>
  <si>
    <t>4 db panel átfúrva</t>
  </si>
  <si>
    <t>mindkét konténer padozata sérült</t>
  </si>
  <si>
    <t>kábelcsatorna miatt furat a födémen</t>
  </si>
  <si>
    <t>Javítás módja:</t>
  </si>
  <si>
    <t>Költség:</t>
  </si>
  <si>
    <t>1 db törött panorámaablak</t>
  </si>
  <si>
    <t>MBTK 110 844-845</t>
  </si>
  <si>
    <t>mindkét konténerben padló + PVC sérülés</t>
  </si>
  <si>
    <t>MBTK 110 846-847</t>
  </si>
  <si>
    <t>2 db panel átfúrva</t>
  </si>
  <si>
    <t>Konténer:</t>
  </si>
  <si>
    <t>MBMR 110 482</t>
  </si>
  <si>
    <t>3 db ablakpanelen kisebb deformáció</t>
  </si>
  <si>
    <t>MBMR 110 471</t>
  </si>
  <si>
    <t>MBMR 110 472</t>
  </si>
  <si>
    <t>MBTK 110 849-850</t>
  </si>
  <si>
    <t>MBTK 110 848-851</t>
  </si>
  <si>
    <t>részleges padlósüllyedés</t>
  </si>
  <si>
    <t>PVC hiány, padlósüllyedés mindkét konténerben</t>
  </si>
  <si>
    <t>MBTK 110 852</t>
  </si>
  <si>
    <t>MBTK 110 853-854</t>
  </si>
  <si>
    <t>MBTK 110 855- 856</t>
  </si>
  <si>
    <t>padló helyenként megsüllyedt</t>
  </si>
  <si>
    <t>1 db panel átfúrva</t>
  </si>
  <si>
    <t>vázszerkezet fúrva</t>
  </si>
  <si>
    <t>MBMR 110 476, MBMR 110 664</t>
  </si>
  <si>
    <t>1 panel átfúrva</t>
  </si>
  <si>
    <t>hűtő a födémre szerelve</t>
  </si>
  <si>
    <t>MBMR 110 654</t>
  </si>
  <si>
    <t>MBMR 110 462</t>
  </si>
  <si>
    <t>MBMR 110 464</t>
  </si>
  <si>
    <t>MBMR 110 461</t>
  </si>
  <si>
    <t>MBMR 110 466</t>
  </si>
  <si>
    <t>MBMR 110 465</t>
  </si>
  <si>
    <t>MBMR 110 463</t>
  </si>
  <si>
    <t>MBMR 110 483</t>
  </si>
  <si>
    <t>padló megsüllyedt</t>
  </si>
  <si>
    <t>MBMR 110 481</t>
  </si>
  <si>
    <t>29-30.</t>
  </si>
  <si>
    <t>MBMR 110 470</t>
  </si>
  <si>
    <t>MBMR 110 480</t>
  </si>
  <si>
    <t>MBTK 110 857</t>
  </si>
  <si>
    <t>padló süllyedt</t>
  </si>
  <si>
    <t>MBOX 060 104-2</t>
  </si>
  <si>
    <t>szeméttároló</t>
  </si>
  <si>
    <t>belül korrodál</t>
  </si>
  <si>
    <t>iroda</t>
  </si>
  <si>
    <t>MBMR 110 469</t>
  </si>
  <si>
    <t>válaszfal beépítve 2 panelnél csavarozással</t>
  </si>
  <si>
    <t>állategészségügy</t>
  </si>
  <si>
    <t>MBMR 110 484</t>
  </si>
  <si>
    <t>osztott WC</t>
  </si>
  <si>
    <t>MBWC 060 184</t>
  </si>
  <si>
    <t>női WC padlója sérült</t>
  </si>
  <si>
    <t>ffi oldalon bejáratnál padló besüllyedve</t>
  </si>
  <si>
    <t>MBSA 051 183</t>
  </si>
  <si>
    <t>10' WC</t>
  </si>
  <si>
    <t>MBTK 080 813-1</t>
  </si>
  <si>
    <t>2 db elektromos kapcsolósdoboz falra szerelve</t>
  </si>
  <si>
    <t>2 db panelcsere</t>
  </si>
  <si>
    <t>1 db elektromos kapcsolósdoboz falra szerelve</t>
  </si>
  <si>
    <t>1 db válaszfal be lett építve</t>
  </si>
  <si>
    <t>belső festés, csiszolás</t>
  </si>
  <si>
    <t>komplett padló + PVC</t>
  </si>
  <si>
    <t>3 db panelcsere</t>
  </si>
  <si>
    <t>padlócsere +PVC a          2 konténerben</t>
  </si>
  <si>
    <t xml:space="preserve"> javítás</t>
  </si>
  <si>
    <t>üvegcsere</t>
  </si>
  <si>
    <t>padló + PVC csere a       2 konténerben</t>
  </si>
  <si>
    <t>javítás</t>
  </si>
  <si>
    <t>komplett padló és         PVC- csere</t>
  </si>
  <si>
    <t>MBMR 110 475, MBMR 110 659</t>
  </si>
  <si>
    <t xml:space="preserve">fél padló és         komplett PVC- csere </t>
  </si>
  <si>
    <t>MBMR 110 483            (osztott terű)</t>
  </si>
  <si>
    <t>konténerenként 14 panel + komplett mennyezetcsere</t>
  </si>
  <si>
    <t>a komplett konténeregység penészes</t>
  </si>
  <si>
    <t>MS 22      (állateg. mellett)</t>
  </si>
  <si>
    <t>2 db panel javítás</t>
  </si>
  <si>
    <t>panel javítás</t>
  </si>
  <si>
    <t>3 db panel javítás</t>
  </si>
  <si>
    <t>4 db panel javítás</t>
  </si>
  <si>
    <t>1 db panel javítás</t>
  </si>
  <si>
    <t>1 db mennyezeti elem és 3 db falpanel a tűztől elszíneződött</t>
  </si>
  <si>
    <t>3 db panel csere, 1 db mennyezeti elem csere</t>
  </si>
  <si>
    <t>Takarítást igényel</t>
  </si>
  <si>
    <t>1 db panelen deformációk</t>
  </si>
  <si>
    <t>panel csere</t>
  </si>
  <si>
    <t>Padló több helyen megsüllyedt</t>
  </si>
  <si>
    <t>Részleges padlócsere + PVC csere</t>
  </si>
  <si>
    <t>Alumínium ajtólap sérült</t>
  </si>
  <si>
    <t>Ajtólap csere</t>
  </si>
  <si>
    <t>Konténer nagyon büdös</t>
  </si>
  <si>
    <t>Panelek és mennyezet a zsírtól elszíneződött</t>
  </si>
  <si>
    <t xml:space="preserve"> mindkét konténerben PVC- csere + fél padló</t>
  </si>
  <si>
    <t>1 db panel deformált</t>
  </si>
  <si>
    <t>1 db panel csere</t>
  </si>
  <si>
    <t>PVC sérült mindkét konténerben</t>
  </si>
  <si>
    <t xml:space="preserve">2 db PVC- csere </t>
  </si>
  <si>
    <t>2 x fél padló + 2 x teljes PVC csere</t>
  </si>
  <si>
    <t>1 db üveg törött</t>
  </si>
  <si>
    <t>Mindkét konténer nagyon büdös</t>
  </si>
  <si>
    <t>1 db konténer nagyon büdös</t>
  </si>
  <si>
    <t>2 db szúnyogháló csere</t>
  </si>
  <si>
    <t>Teljes PVC csere</t>
  </si>
  <si>
    <t>raktárajtó csere</t>
  </si>
  <si>
    <t>raktárajtó teljesen deformált</t>
  </si>
  <si>
    <t>2 db panelen deformációk</t>
  </si>
  <si>
    <t>2 db panel javítása</t>
  </si>
  <si>
    <t>2 db ajtó sérült</t>
  </si>
  <si>
    <t>extra takarítás</t>
  </si>
  <si>
    <t>2 db ajtó cseréje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</si>
</sst>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trike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 wrapText="1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left" vertical="top" wrapText="1"/>
    </xf>
    <xf numFmtId="0" fontId="4" fillId="0" borderId="0" xfId="0" applyFont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horizontal="left"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4" xfId="0" applyFont="1" applyFill="1" applyBorder="1" applyAlignment="1">
      <alignment horizontal="left" vertical="top"/>
    </xf>
    <xf numFmtId="0" fontId="2" fillId="2" borderId="14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/>
    </xf>
    <xf numFmtId="164" fontId="1" fillId="0" borderId="3" xfId="0" applyNumberFormat="1" applyFont="1" applyBorder="1" applyAlignment="1">
      <alignment horizontal="center" vertical="top"/>
    </xf>
    <xf numFmtId="164" fontId="2" fillId="0" borderId="6" xfId="0" applyNumberFormat="1" applyFont="1" applyBorder="1" applyAlignment="1">
      <alignment horizontal="center" vertical="top"/>
    </xf>
    <xf numFmtId="164" fontId="2" fillId="0" borderId="9" xfId="0" applyNumberFormat="1" applyFont="1" applyBorder="1" applyAlignment="1">
      <alignment horizontal="center" vertical="top"/>
    </xf>
    <xf numFmtId="164" fontId="1" fillId="0" borderId="0" xfId="0" applyNumberFormat="1" applyFont="1" applyAlignment="1">
      <alignment horizontal="center" vertical="top"/>
    </xf>
    <xf numFmtId="0" fontId="2" fillId="2" borderId="4" xfId="0" applyFont="1" applyFill="1" applyBorder="1" applyAlignment="1">
      <alignment vertical="top"/>
    </xf>
    <xf numFmtId="164" fontId="2" fillId="2" borderId="6" xfId="0" applyNumberFormat="1" applyFont="1" applyFill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0" fillId="2" borderId="0" xfId="0" applyFill="1"/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/>
    </xf>
    <xf numFmtId="3" fontId="2" fillId="2" borderId="5" xfId="0" applyNumberFormat="1" applyFont="1" applyFill="1" applyBorder="1" applyAlignment="1">
      <alignment horizontal="left" vertical="top"/>
    </xf>
    <xf numFmtId="0" fontId="2" fillId="2" borderId="11" xfId="0" applyFont="1" applyFill="1" applyBorder="1" applyAlignment="1">
      <alignment horizontal="left" vertical="top"/>
    </xf>
    <xf numFmtId="0" fontId="2" fillId="2" borderId="10" xfId="0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horizontal="center" vertical="top"/>
    </xf>
    <xf numFmtId="164" fontId="2" fillId="2" borderId="6" xfId="0" applyNumberFormat="1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64" fontId="2" fillId="2" borderId="12" xfId="0" applyNumberFormat="1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164" fontId="2" fillId="0" borderId="12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2" borderId="11" xfId="0" applyFont="1" applyFill="1" applyBorder="1" applyAlignment="1">
      <alignment horizontal="left" vertical="top" wrapText="1"/>
    </xf>
    <xf numFmtId="0" fontId="2" fillId="2" borderId="13" xfId="0" applyFont="1" applyFill="1" applyBorder="1" applyAlignment="1">
      <alignment horizontal="left" vertical="top"/>
    </xf>
    <xf numFmtId="164" fontId="2" fillId="0" borderId="12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2"/>
  <sheetViews>
    <sheetView tabSelected="1" topLeftCell="A61" workbookViewId="0">
      <selection sqref="A1:E82"/>
    </sheetView>
  </sheetViews>
  <sheetFormatPr defaultRowHeight="15" x14ac:dyDescent="0.25"/>
  <cols>
    <col min="1" max="1" width="14.140625" style="1" customWidth="1"/>
    <col min="2" max="2" width="16.5703125" style="26" customWidth="1"/>
    <col min="3" max="3" width="23.85546875" style="2" customWidth="1"/>
    <col min="4" max="4" width="19.28515625" style="26" customWidth="1"/>
    <col min="5" max="5" width="12.28515625" style="3" customWidth="1"/>
  </cols>
  <sheetData>
    <row r="1" spans="1:6" x14ac:dyDescent="0.25">
      <c r="A1" s="4" t="s">
        <v>51</v>
      </c>
      <c r="B1" s="17" t="s">
        <v>0</v>
      </c>
      <c r="C1" s="5" t="s">
        <v>31</v>
      </c>
      <c r="D1" s="17" t="s">
        <v>44</v>
      </c>
      <c r="E1" s="27" t="s">
        <v>45</v>
      </c>
      <c r="F1" s="6"/>
    </row>
    <row r="2" spans="1:6" s="34" customFormat="1" x14ac:dyDescent="0.25">
      <c r="A2" s="31" t="s">
        <v>1</v>
      </c>
      <c r="B2" s="23" t="s">
        <v>32</v>
      </c>
      <c r="C2" s="9" t="s">
        <v>37</v>
      </c>
      <c r="D2" s="23" t="s">
        <v>122</v>
      </c>
      <c r="E2" s="32">
        <v>3300</v>
      </c>
      <c r="F2" s="33"/>
    </row>
    <row r="3" spans="1:6" s="34" customFormat="1" ht="24.75" customHeight="1" x14ac:dyDescent="0.25">
      <c r="A3" s="31"/>
      <c r="B3" s="23"/>
      <c r="C3" s="9" t="s">
        <v>99</v>
      </c>
      <c r="D3" s="23" t="s">
        <v>118</v>
      </c>
      <c r="E3" s="32">
        <f>2*3300</f>
        <v>6600</v>
      </c>
      <c r="F3" s="33"/>
    </row>
    <row r="4" spans="1:6" s="34" customFormat="1" ht="25.5" x14ac:dyDescent="0.25">
      <c r="A4" s="31"/>
      <c r="B4" s="23"/>
      <c r="C4" s="9" t="s">
        <v>123</v>
      </c>
      <c r="D4" s="9" t="s">
        <v>124</v>
      </c>
      <c r="E4" s="32">
        <f>3*27020</f>
        <v>81060</v>
      </c>
      <c r="F4" s="33"/>
    </row>
    <row r="5" spans="1:6" s="34" customFormat="1" x14ac:dyDescent="0.25">
      <c r="A5" s="31" t="s">
        <v>2</v>
      </c>
      <c r="B5" s="23" t="s">
        <v>33</v>
      </c>
      <c r="C5" s="9" t="s">
        <v>125</v>
      </c>
      <c r="D5" s="23"/>
      <c r="E5" s="32">
        <v>7000</v>
      </c>
      <c r="F5" s="33"/>
    </row>
    <row r="6" spans="1:6" s="34" customFormat="1" x14ac:dyDescent="0.25">
      <c r="A6" s="31" t="s">
        <v>3</v>
      </c>
      <c r="B6" s="23" t="s">
        <v>35</v>
      </c>
      <c r="C6" s="9" t="s">
        <v>36</v>
      </c>
      <c r="D6" s="23" t="s">
        <v>120</v>
      </c>
      <c r="E6" s="32">
        <f>3*3300</f>
        <v>9900</v>
      </c>
      <c r="F6" s="33"/>
    </row>
    <row r="7" spans="1:6" s="34" customFormat="1" ht="25.5" x14ac:dyDescent="0.25">
      <c r="A7" s="31"/>
      <c r="B7" s="23"/>
      <c r="C7" s="9" t="s">
        <v>38</v>
      </c>
      <c r="D7" s="9" t="s">
        <v>106</v>
      </c>
      <c r="E7" s="32">
        <f>2*98250</f>
        <v>196500</v>
      </c>
      <c r="F7" s="33"/>
    </row>
    <row r="8" spans="1:6" s="34" customFormat="1" ht="25.5" x14ac:dyDescent="0.25">
      <c r="A8" s="31"/>
      <c r="B8" s="23"/>
      <c r="C8" s="9" t="s">
        <v>39</v>
      </c>
      <c r="D8" s="23" t="s">
        <v>100</v>
      </c>
      <c r="E8" s="32">
        <f>2*27020</f>
        <v>54040</v>
      </c>
      <c r="F8" s="33"/>
    </row>
    <row r="9" spans="1:6" s="34" customFormat="1" x14ac:dyDescent="0.25">
      <c r="A9" s="31" t="s">
        <v>4</v>
      </c>
      <c r="B9" s="23" t="s">
        <v>40</v>
      </c>
      <c r="C9" s="9" t="s">
        <v>41</v>
      </c>
      <c r="D9" s="23" t="s">
        <v>121</v>
      </c>
      <c r="E9" s="32">
        <f>4*3300</f>
        <v>13200</v>
      </c>
      <c r="F9" s="33"/>
    </row>
    <row r="10" spans="1:6" ht="25.5" x14ac:dyDescent="0.25">
      <c r="A10" s="7"/>
      <c r="B10" s="18"/>
      <c r="C10" s="8" t="s">
        <v>42</v>
      </c>
      <c r="D10" s="8" t="s">
        <v>106</v>
      </c>
      <c r="E10" s="28">
        <f>2*98250</f>
        <v>196500</v>
      </c>
      <c r="F10" s="6"/>
    </row>
    <row r="11" spans="1:6" s="34" customFormat="1" ht="25.5" x14ac:dyDescent="0.25">
      <c r="A11" s="31"/>
      <c r="B11" s="23"/>
      <c r="C11" s="35" t="s">
        <v>43</v>
      </c>
      <c r="D11" s="43" t="s">
        <v>107</v>
      </c>
      <c r="E11" s="41">
        <v>0</v>
      </c>
      <c r="F11" s="33"/>
    </row>
    <row r="12" spans="1:6" s="34" customFormat="1" x14ac:dyDescent="0.25">
      <c r="A12" s="31" t="s">
        <v>5</v>
      </c>
      <c r="B12" s="23" t="s">
        <v>47</v>
      </c>
      <c r="C12" s="9" t="s">
        <v>36</v>
      </c>
      <c r="D12" s="23" t="s">
        <v>120</v>
      </c>
      <c r="E12" s="32">
        <f>3*3300</f>
        <v>9900</v>
      </c>
      <c r="F12" s="33"/>
    </row>
    <row r="13" spans="1:6" s="34" customFormat="1" ht="38.25" x14ac:dyDescent="0.25">
      <c r="A13" s="31"/>
      <c r="B13" s="23"/>
      <c r="C13" s="35" t="s">
        <v>101</v>
      </c>
      <c r="D13" s="36" t="s">
        <v>119</v>
      </c>
      <c r="E13" s="32">
        <v>0</v>
      </c>
      <c r="F13" s="33"/>
    </row>
    <row r="14" spans="1:6" s="34" customFormat="1" x14ac:dyDescent="0.25">
      <c r="A14" s="31"/>
      <c r="B14" s="23"/>
      <c r="C14" s="9" t="s">
        <v>126</v>
      </c>
      <c r="D14" s="23" t="s">
        <v>127</v>
      </c>
      <c r="E14" s="32">
        <v>27020</v>
      </c>
      <c r="F14" s="33"/>
    </row>
    <row r="15" spans="1:6" x14ac:dyDescent="0.25">
      <c r="A15" s="7"/>
      <c r="B15" s="18"/>
      <c r="C15" s="8" t="s">
        <v>46</v>
      </c>
      <c r="D15" s="18" t="s">
        <v>108</v>
      </c>
      <c r="E15" s="28">
        <v>38240</v>
      </c>
      <c r="F15" s="6"/>
    </row>
    <row r="16" spans="1:6" ht="25.5" x14ac:dyDescent="0.25">
      <c r="A16" s="7"/>
      <c r="B16" s="18"/>
      <c r="C16" s="8" t="s">
        <v>48</v>
      </c>
      <c r="D16" s="8" t="s">
        <v>109</v>
      </c>
      <c r="E16" s="28">
        <f>2*98250</f>
        <v>196500</v>
      </c>
      <c r="F16" s="6"/>
    </row>
    <row r="17" spans="1:6" s="34" customFormat="1" x14ac:dyDescent="0.25">
      <c r="A17" s="31" t="s">
        <v>6</v>
      </c>
      <c r="B17" s="23" t="s">
        <v>49</v>
      </c>
      <c r="C17" s="9" t="s">
        <v>50</v>
      </c>
      <c r="D17" s="23" t="s">
        <v>118</v>
      </c>
      <c r="E17" s="32">
        <f>2*3300</f>
        <v>6600</v>
      </c>
      <c r="F17" s="33"/>
    </row>
    <row r="18" spans="1:6" s="34" customFormat="1" ht="25.5" x14ac:dyDescent="0.25">
      <c r="A18" s="31"/>
      <c r="B18" s="23"/>
      <c r="C18" s="9" t="s">
        <v>128</v>
      </c>
      <c r="D18" s="9" t="s">
        <v>129</v>
      </c>
      <c r="E18" s="32">
        <v>73100</v>
      </c>
      <c r="F18" s="33"/>
    </row>
    <row r="19" spans="1:6" s="34" customFormat="1" x14ac:dyDescent="0.25">
      <c r="A19" s="31"/>
      <c r="B19" s="23"/>
      <c r="C19" s="9" t="s">
        <v>126</v>
      </c>
      <c r="D19" s="23" t="s">
        <v>127</v>
      </c>
      <c r="E19" s="32">
        <v>27020</v>
      </c>
      <c r="F19" s="33"/>
    </row>
    <row r="20" spans="1:6" s="34" customFormat="1" ht="25.5" x14ac:dyDescent="0.25">
      <c r="A20" s="31" t="s">
        <v>7</v>
      </c>
      <c r="B20" s="23" t="s">
        <v>52</v>
      </c>
      <c r="C20" s="9" t="s">
        <v>53</v>
      </c>
      <c r="D20" s="23" t="s">
        <v>105</v>
      </c>
      <c r="E20" s="32">
        <f>3*28440</f>
        <v>85320</v>
      </c>
      <c r="F20" s="33"/>
    </row>
    <row r="21" spans="1:6" s="34" customFormat="1" x14ac:dyDescent="0.25">
      <c r="A21" s="31"/>
      <c r="B21" s="23"/>
      <c r="C21" s="9" t="s">
        <v>130</v>
      </c>
      <c r="D21" s="23" t="s">
        <v>131</v>
      </c>
      <c r="E21" s="32">
        <v>20000</v>
      </c>
      <c r="F21" s="33"/>
    </row>
    <row r="22" spans="1:6" s="34" customFormat="1" x14ac:dyDescent="0.25">
      <c r="A22" s="31"/>
      <c r="B22" s="23"/>
      <c r="C22" s="9" t="s">
        <v>132</v>
      </c>
      <c r="D22" s="23" t="s">
        <v>150</v>
      </c>
      <c r="E22" s="32">
        <v>25000</v>
      </c>
      <c r="F22" s="33"/>
    </row>
    <row r="23" spans="1:6" s="34" customFormat="1" x14ac:dyDescent="0.25">
      <c r="A23" s="31"/>
      <c r="B23" s="23"/>
      <c r="C23" s="9" t="s">
        <v>125</v>
      </c>
      <c r="D23" s="23"/>
      <c r="E23" s="32">
        <v>0</v>
      </c>
      <c r="F23" s="33"/>
    </row>
    <row r="24" spans="1:6" s="34" customFormat="1" x14ac:dyDescent="0.25">
      <c r="A24" s="31" t="s">
        <v>8</v>
      </c>
      <c r="B24" s="23" t="s">
        <v>54</v>
      </c>
      <c r="C24" s="9" t="s">
        <v>37</v>
      </c>
      <c r="D24" s="23" t="s">
        <v>122</v>
      </c>
      <c r="E24" s="32">
        <v>3300</v>
      </c>
      <c r="F24" s="33"/>
    </row>
    <row r="25" spans="1:6" s="34" customFormat="1" ht="15" customHeight="1" x14ac:dyDescent="0.25">
      <c r="A25" s="31"/>
      <c r="B25" s="23"/>
      <c r="C25" s="9" t="s">
        <v>133</v>
      </c>
      <c r="D25" s="23"/>
      <c r="E25" s="44">
        <v>32000</v>
      </c>
      <c r="F25" s="33"/>
    </row>
    <row r="26" spans="1:6" s="34" customFormat="1" x14ac:dyDescent="0.25">
      <c r="A26" s="31"/>
      <c r="B26" s="23"/>
      <c r="C26" s="9" t="s">
        <v>132</v>
      </c>
      <c r="D26" s="23"/>
      <c r="E26" s="45"/>
      <c r="F26" s="33"/>
    </row>
    <row r="27" spans="1:6" s="34" customFormat="1" x14ac:dyDescent="0.25">
      <c r="A27" s="31" t="s">
        <v>9</v>
      </c>
      <c r="B27" s="23" t="s">
        <v>55</v>
      </c>
      <c r="C27" s="9" t="s">
        <v>64</v>
      </c>
      <c r="D27" s="23" t="s">
        <v>122</v>
      </c>
      <c r="E27" s="32">
        <v>3300</v>
      </c>
      <c r="F27" s="33"/>
    </row>
    <row r="28" spans="1:6" s="34" customFormat="1" x14ac:dyDescent="0.25">
      <c r="A28" s="31"/>
      <c r="B28" s="23"/>
      <c r="C28" s="9" t="s">
        <v>125</v>
      </c>
      <c r="D28" s="23"/>
      <c r="E28" s="32">
        <v>7000</v>
      </c>
      <c r="F28" s="33"/>
    </row>
    <row r="29" spans="1:6" s="34" customFormat="1" x14ac:dyDescent="0.25">
      <c r="A29" s="31" t="s">
        <v>10</v>
      </c>
      <c r="B29" s="37">
        <v>42792</v>
      </c>
      <c r="C29" s="9" t="s">
        <v>37</v>
      </c>
      <c r="D29" s="23" t="s">
        <v>122</v>
      </c>
      <c r="E29" s="32">
        <v>3300</v>
      </c>
      <c r="F29" s="33"/>
    </row>
    <row r="30" spans="1:6" s="34" customFormat="1" x14ac:dyDescent="0.25">
      <c r="A30" s="31"/>
      <c r="B30" s="23"/>
      <c r="C30" s="9" t="s">
        <v>125</v>
      </c>
      <c r="D30" s="23"/>
      <c r="E30" s="32">
        <v>7000</v>
      </c>
      <c r="F30" s="33"/>
    </row>
    <row r="31" spans="1:6" s="34" customFormat="1" x14ac:dyDescent="0.25">
      <c r="A31" s="31" t="s">
        <v>11</v>
      </c>
      <c r="B31" s="23" t="s">
        <v>56</v>
      </c>
      <c r="C31" s="9" t="s">
        <v>37</v>
      </c>
      <c r="D31" s="23" t="s">
        <v>122</v>
      </c>
      <c r="E31" s="32">
        <v>3300</v>
      </c>
      <c r="F31" s="33"/>
    </row>
    <row r="32" spans="1:6" s="34" customFormat="1" ht="25.5" x14ac:dyDescent="0.25">
      <c r="A32" s="31"/>
      <c r="B32" s="23"/>
      <c r="C32" s="9" t="s">
        <v>58</v>
      </c>
      <c r="D32" s="9" t="s">
        <v>134</v>
      </c>
      <c r="E32" s="32">
        <f>47950+73100</f>
        <v>121050</v>
      </c>
      <c r="F32" s="33"/>
    </row>
    <row r="33" spans="1:6" s="34" customFormat="1" x14ac:dyDescent="0.25">
      <c r="A33" s="31" t="s">
        <v>12</v>
      </c>
      <c r="B33" s="23" t="s">
        <v>57</v>
      </c>
      <c r="C33" s="9" t="s">
        <v>64</v>
      </c>
      <c r="D33" s="23" t="s">
        <v>122</v>
      </c>
      <c r="E33" s="32">
        <v>3300</v>
      </c>
      <c r="F33" s="33"/>
    </row>
    <row r="34" spans="1:6" s="34" customFormat="1" x14ac:dyDescent="0.25">
      <c r="A34" s="31"/>
      <c r="B34" s="23"/>
      <c r="C34" s="9" t="s">
        <v>126</v>
      </c>
      <c r="D34" s="23" t="s">
        <v>127</v>
      </c>
      <c r="E34" s="32">
        <v>27020</v>
      </c>
      <c r="F34" s="33"/>
    </row>
    <row r="35" spans="1:6" ht="25.5" x14ac:dyDescent="0.25">
      <c r="A35" s="7"/>
      <c r="B35" s="18"/>
      <c r="C35" s="8" t="s">
        <v>59</v>
      </c>
      <c r="D35" s="8" t="s">
        <v>109</v>
      </c>
      <c r="E35" s="28">
        <f>2*98250</f>
        <v>196500</v>
      </c>
      <c r="F35" s="6"/>
    </row>
    <row r="36" spans="1:6" s="34" customFormat="1" x14ac:dyDescent="0.25">
      <c r="A36" s="31" t="s">
        <v>13</v>
      </c>
      <c r="B36" s="23" t="s">
        <v>60</v>
      </c>
      <c r="C36" s="9" t="s">
        <v>37</v>
      </c>
      <c r="D36" s="23" t="s">
        <v>122</v>
      </c>
      <c r="E36" s="32">
        <v>3300</v>
      </c>
      <c r="F36" s="33"/>
    </row>
    <row r="37" spans="1:6" s="34" customFormat="1" ht="25.5" x14ac:dyDescent="0.25">
      <c r="A37" s="31"/>
      <c r="B37" s="23"/>
      <c r="C37" s="9" t="s">
        <v>77</v>
      </c>
      <c r="D37" s="9" t="s">
        <v>113</v>
      </c>
      <c r="E37" s="32">
        <v>73100</v>
      </c>
      <c r="F37" s="33"/>
    </row>
    <row r="38" spans="1:6" s="34" customFormat="1" x14ac:dyDescent="0.25">
      <c r="A38" s="31" t="s">
        <v>14</v>
      </c>
      <c r="B38" s="23" t="s">
        <v>61</v>
      </c>
      <c r="C38" s="9" t="s">
        <v>135</v>
      </c>
      <c r="D38" s="23" t="s">
        <v>136</v>
      </c>
      <c r="E38" s="32">
        <v>27020</v>
      </c>
      <c r="F38" s="33"/>
    </row>
    <row r="39" spans="1:6" s="34" customFormat="1" ht="25.5" x14ac:dyDescent="0.25">
      <c r="A39" s="31"/>
      <c r="B39" s="23"/>
      <c r="C39" s="9" t="s">
        <v>137</v>
      </c>
      <c r="D39" s="23" t="s">
        <v>138</v>
      </c>
      <c r="E39" s="32">
        <f>2*47950</f>
        <v>95900</v>
      </c>
      <c r="F39" s="33"/>
    </row>
    <row r="40" spans="1:6" s="34" customFormat="1" x14ac:dyDescent="0.25">
      <c r="A40" s="31"/>
      <c r="B40" s="23"/>
      <c r="C40" s="9" t="s">
        <v>125</v>
      </c>
      <c r="D40" s="23"/>
      <c r="E40" s="32">
        <v>7000</v>
      </c>
      <c r="F40" s="33"/>
    </row>
    <row r="41" spans="1:6" s="34" customFormat="1" ht="25.5" x14ac:dyDescent="0.25">
      <c r="A41" s="31" t="s">
        <v>15</v>
      </c>
      <c r="B41" s="23" t="s">
        <v>62</v>
      </c>
      <c r="C41" s="9" t="s">
        <v>63</v>
      </c>
      <c r="D41" s="9" t="s">
        <v>139</v>
      </c>
      <c r="E41" s="32">
        <f>2*73100</f>
        <v>146200</v>
      </c>
      <c r="F41" s="33"/>
    </row>
    <row r="42" spans="1:6" s="34" customFormat="1" x14ac:dyDescent="0.25">
      <c r="A42" s="31"/>
      <c r="B42" s="23"/>
      <c r="C42" s="9" t="s">
        <v>126</v>
      </c>
      <c r="D42" s="23" t="s">
        <v>127</v>
      </c>
      <c r="E42" s="32">
        <v>27020</v>
      </c>
      <c r="F42" s="33"/>
    </row>
    <row r="43" spans="1:6" s="34" customFormat="1" x14ac:dyDescent="0.25">
      <c r="A43" s="31"/>
      <c r="B43" s="23"/>
      <c r="C43" s="9" t="s">
        <v>64</v>
      </c>
      <c r="D43" s="23" t="s">
        <v>122</v>
      </c>
      <c r="E43" s="32">
        <v>3300</v>
      </c>
      <c r="F43" s="33"/>
    </row>
    <row r="44" spans="1:6" x14ac:dyDescent="0.25">
      <c r="A44" s="7"/>
      <c r="B44" s="18"/>
      <c r="C44" s="8" t="s">
        <v>65</v>
      </c>
      <c r="D44" s="18" t="s">
        <v>110</v>
      </c>
      <c r="E44" s="28">
        <v>6840</v>
      </c>
      <c r="F44" s="6"/>
    </row>
    <row r="45" spans="1:6" s="34" customFormat="1" ht="25.5" x14ac:dyDescent="0.25">
      <c r="A45" s="31" t="s">
        <v>16</v>
      </c>
      <c r="B45" s="9" t="s">
        <v>66</v>
      </c>
      <c r="C45" s="9" t="s">
        <v>140</v>
      </c>
      <c r="D45" s="23" t="s">
        <v>108</v>
      </c>
      <c r="E45" s="32">
        <v>15000</v>
      </c>
      <c r="F45" s="33"/>
    </row>
    <row r="46" spans="1:6" s="34" customFormat="1" ht="25.5" x14ac:dyDescent="0.25">
      <c r="A46" s="31"/>
      <c r="B46" s="9"/>
      <c r="C46" s="9" t="s">
        <v>141</v>
      </c>
      <c r="D46" s="42" t="s">
        <v>150</v>
      </c>
      <c r="E46" s="41">
        <f>2*25000</f>
        <v>50000</v>
      </c>
      <c r="F46" s="33"/>
    </row>
    <row r="47" spans="1:6" s="34" customFormat="1" x14ac:dyDescent="0.25">
      <c r="A47" s="31"/>
      <c r="B47" s="9"/>
      <c r="C47" s="9" t="s">
        <v>125</v>
      </c>
      <c r="D47" s="38"/>
      <c r="E47" s="32">
        <v>0</v>
      </c>
      <c r="F47" s="33"/>
    </row>
    <row r="48" spans="1:6" ht="25.5" customHeight="1" x14ac:dyDescent="0.25">
      <c r="A48" s="7" t="s">
        <v>17</v>
      </c>
      <c r="B48" s="8" t="s">
        <v>112</v>
      </c>
      <c r="C48" s="9" t="s">
        <v>67</v>
      </c>
      <c r="D48" s="50" t="s">
        <v>115</v>
      </c>
      <c r="E48" s="52">
        <v>830000</v>
      </c>
      <c r="F48" s="6"/>
    </row>
    <row r="49" spans="1:6" x14ac:dyDescent="0.25">
      <c r="A49" s="7"/>
      <c r="B49" s="8"/>
      <c r="C49" s="9" t="s">
        <v>68</v>
      </c>
      <c r="D49" s="51"/>
      <c r="E49" s="53"/>
      <c r="F49" s="6"/>
    </row>
    <row r="50" spans="1:6" ht="25.5" x14ac:dyDescent="0.25">
      <c r="A50" s="7"/>
      <c r="B50" s="8"/>
      <c r="C50" s="9" t="s">
        <v>116</v>
      </c>
      <c r="D50" s="51"/>
      <c r="E50" s="53"/>
      <c r="F50" s="6"/>
    </row>
    <row r="51" spans="1:6" s="34" customFormat="1" x14ac:dyDescent="0.25">
      <c r="A51" s="31"/>
      <c r="B51" s="9"/>
      <c r="C51" s="9" t="s">
        <v>142</v>
      </c>
      <c r="D51" s="21" t="s">
        <v>150</v>
      </c>
      <c r="E51" s="32">
        <v>25000</v>
      </c>
      <c r="F51" s="33"/>
    </row>
    <row r="52" spans="1:6" s="34" customFormat="1" x14ac:dyDescent="0.25">
      <c r="A52" s="31"/>
      <c r="B52" s="9"/>
      <c r="C52" s="9" t="s">
        <v>125</v>
      </c>
      <c r="D52" s="38"/>
      <c r="E52" s="32">
        <v>0</v>
      </c>
      <c r="F52" s="33"/>
    </row>
    <row r="53" spans="1:6" s="34" customFormat="1" x14ac:dyDescent="0.25">
      <c r="A53" s="31" t="s">
        <v>18</v>
      </c>
      <c r="B53" s="37">
        <v>49607</v>
      </c>
      <c r="C53" s="9" t="s">
        <v>125</v>
      </c>
      <c r="D53" s="38"/>
      <c r="E53" s="32">
        <v>7000</v>
      </c>
      <c r="F53" s="33"/>
    </row>
    <row r="54" spans="1:6" s="34" customFormat="1" x14ac:dyDescent="0.25">
      <c r="A54" s="31" t="s">
        <v>19</v>
      </c>
      <c r="B54" s="23" t="s">
        <v>69</v>
      </c>
      <c r="C54" s="9" t="s">
        <v>125</v>
      </c>
      <c r="D54" s="38"/>
      <c r="E54" s="32">
        <v>7000</v>
      </c>
      <c r="F54" s="33"/>
    </row>
    <row r="55" spans="1:6" x14ac:dyDescent="0.25">
      <c r="A55" s="7" t="s">
        <v>20</v>
      </c>
      <c r="B55" s="18" t="s">
        <v>70</v>
      </c>
      <c r="C55" s="8" t="s">
        <v>34</v>
      </c>
      <c r="D55" s="18"/>
      <c r="E55" s="28"/>
      <c r="F55" s="6"/>
    </row>
    <row r="56" spans="1:6" s="34" customFormat="1" x14ac:dyDescent="0.25">
      <c r="A56" s="31" t="s">
        <v>21</v>
      </c>
      <c r="B56" s="23" t="s">
        <v>71</v>
      </c>
      <c r="C56" s="9" t="s">
        <v>125</v>
      </c>
      <c r="D56" s="38"/>
      <c r="E56" s="32">
        <v>7000</v>
      </c>
      <c r="F56" s="33"/>
    </row>
    <row r="57" spans="1:6" s="34" customFormat="1" x14ac:dyDescent="0.25">
      <c r="A57" s="31"/>
      <c r="B57" s="23"/>
      <c r="C57" s="9" t="s">
        <v>126</v>
      </c>
      <c r="D57" s="23" t="s">
        <v>127</v>
      </c>
      <c r="E57" s="32">
        <v>27020</v>
      </c>
      <c r="F57" s="33"/>
    </row>
    <row r="58" spans="1:6" s="34" customFormat="1" x14ac:dyDescent="0.25">
      <c r="A58" s="31" t="s">
        <v>22</v>
      </c>
      <c r="B58" s="23" t="s">
        <v>72</v>
      </c>
      <c r="C58" s="9" t="s">
        <v>125</v>
      </c>
      <c r="D58" s="38"/>
      <c r="E58" s="32">
        <v>0</v>
      </c>
      <c r="F58" s="33"/>
    </row>
    <row r="59" spans="1:6" x14ac:dyDescent="0.25">
      <c r="A59" s="7" t="s">
        <v>23</v>
      </c>
      <c r="B59" s="18" t="s">
        <v>73</v>
      </c>
      <c r="C59" s="10" t="s">
        <v>102</v>
      </c>
      <c r="D59" s="22" t="s">
        <v>100</v>
      </c>
      <c r="E59" s="28">
        <v>0</v>
      </c>
      <c r="F59" s="6"/>
    </row>
    <row r="60" spans="1:6" x14ac:dyDescent="0.25">
      <c r="A60" s="7" t="s">
        <v>24</v>
      </c>
      <c r="B60" s="18" t="s">
        <v>75</v>
      </c>
      <c r="C60" s="9" t="s">
        <v>143</v>
      </c>
      <c r="D60" s="18"/>
      <c r="E60" s="32">
        <f>4560*2</f>
        <v>9120</v>
      </c>
      <c r="F60" s="6"/>
    </row>
    <row r="61" spans="1:6" s="34" customFormat="1" x14ac:dyDescent="0.25">
      <c r="A61" s="31"/>
      <c r="B61" s="23"/>
      <c r="C61" s="9" t="s">
        <v>144</v>
      </c>
      <c r="D61" s="23"/>
      <c r="E61" s="32">
        <v>47950</v>
      </c>
      <c r="F61" s="33"/>
    </row>
    <row r="62" spans="1:6" s="34" customFormat="1" x14ac:dyDescent="0.25">
      <c r="A62" s="31"/>
      <c r="B62" s="23"/>
      <c r="C62" s="9" t="s">
        <v>125</v>
      </c>
      <c r="D62" s="38"/>
      <c r="E62" s="32">
        <v>7000</v>
      </c>
      <c r="F62" s="33"/>
    </row>
    <row r="63" spans="1:6" ht="25.5" x14ac:dyDescent="0.25">
      <c r="A63" s="7" t="s">
        <v>25</v>
      </c>
      <c r="B63" s="8" t="s">
        <v>114</v>
      </c>
      <c r="C63" s="8" t="s">
        <v>77</v>
      </c>
      <c r="D63" s="9" t="s">
        <v>113</v>
      </c>
      <c r="E63" s="28">
        <v>73100</v>
      </c>
      <c r="F63" s="11"/>
    </row>
    <row r="64" spans="1:6" x14ac:dyDescent="0.25">
      <c r="A64" s="7" t="s">
        <v>79</v>
      </c>
      <c r="B64" s="18" t="s">
        <v>78</v>
      </c>
      <c r="C64" s="8" t="s">
        <v>34</v>
      </c>
      <c r="D64" s="18"/>
      <c r="E64" s="28"/>
      <c r="F64" s="6"/>
    </row>
    <row r="65" spans="1:6" s="34" customFormat="1" x14ac:dyDescent="0.25">
      <c r="A65" s="31" t="s">
        <v>26</v>
      </c>
      <c r="B65" s="23" t="s">
        <v>80</v>
      </c>
      <c r="C65" s="9" t="s">
        <v>130</v>
      </c>
      <c r="D65" s="23" t="s">
        <v>131</v>
      </c>
      <c r="E65" s="32">
        <v>20000</v>
      </c>
      <c r="F65" s="33"/>
    </row>
    <row r="66" spans="1:6" s="34" customFormat="1" x14ac:dyDescent="0.25">
      <c r="A66" s="31"/>
      <c r="B66" s="23"/>
      <c r="C66" s="9" t="s">
        <v>125</v>
      </c>
      <c r="D66" s="38"/>
      <c r="E66" s="32">
        <v>7000</v>
      </c>
      <c r="F66" s="33"/>
    </row>
    <row r="67" spans="1:6" x14ac:dyDescent="0.25">
      <c r="A67" s="7" t="s">
        <v>27</v>
      </c>
      <c r="B67" s="18" t="s">
        <v>74</v>
      </c>
      <c r="C67" s="8" t="s">
        <v>34</v>
      </c>
      <c r="D67" s="18"/>
      <c r="E67" s="28"/>
      <c r="F67" s="6"/>
    </row>
    <row r="68" spans="1:6" x14ac:dyDescent="0.25">
      <c r="A68" s="7" t="s">
        <v>28</v>
      </c>
      <c r="B68" s="18" t="s">
        <v>76</v>
      </c>
      <c r="C68" s="8"/>
      <c r="D68" s="18"/>
      <c r="E68" s="28"/>
      <c r="F68" s="6"/>
    </row>
    <row r="69" spans="1:6" x14ac:dyDescent="0.25">
      <c r="A69" s="7" t="s">
        <v>29</v>
      </c>
      <c r="B69" s="18" t="s">
        <v>81</v>
      </c>
      <c r="C69" s="8" t="s">
        <v>34</v>
      </c>
      <c r="D69" s="18"/>
      <c r="E69" s="28"/>
      <c r="F69" s="6"/>
    </row>
    <row r="70" spans="1:6" ht="25.5" x14ac:dyDescent="0.25">
      <c r="A70" s="7" t="s">
        <v>30</v>
      </c>
      <c r="B70" s="18" t="s">
        <v>82</v>
      </c>
      <c r="C70" s="8" t="s">
        <v>83</v>
      </c>
      <c r="D70" s="8" t="s">
        <v>111</v>
      </c>
      <c r="E70" s="28">
        <v>98250</v>
      </c>
      <c r="F70" s="6"/>
    </row>
    <row r="71" spans="1:6" s="34" customFormat="1" x14ac:dyDescent="0.25">
      <c r="A71" s="39"/>
      <c r="B71" s="38"/>
      <c r="C71" s="19" t="s">
        <v>64</v>
      </c>
      <c r="D71" s="38" t="s">
        <v>122</v>
      </c>
      <c r="E71" s="40">
        <v>3300</v>
      </c>
      <c r="F71" s="33"/>
    </row>
    <row r="72" spans="1:6" s="34" customFormat="1" x14ac:dyDescent="0.25">
      <c r="A72" s="39"/>
      <c r="B72" s="38"/>
      <c r="C72" s="9" t="s">
        <v>147</v>
      </c>
      <c r="D72" s="23" t="s">
        <v>136</v>
      </c>
      <c r="E72" s="32">
        <v>27020</v>
      </c>
      <c r="F72" s="33"/>
    </row>
    <row r="73" spans="1:6" ht="18.75" x14ac:dyDescent="0.25">
      <c r="A73" s="7" t="s">
        <v>85</v>
      </c>
      <c r="B73" s="18" t="s">
        <v>84</v>
      </c>
      <c r="C73" s="8" t="s">
        <v>86</v>
      </c>
      <c r="D73" s="23" t="s">
        <v>103</v>
      </c>
      <c r="E73" s="28">
        <v>70000</v>
      </c>
      <c r="F73" s="11"/>
    </row>
    <row r="74" spans="1:6" x14ac:dyDescent="0.25">
      <c r="A74" s="7"/>
      <c r="B74" s="18"/>
      <c r="C74" s="9" t="s">
        <v>146</v>
      </c>
      <c r="D74" s="9" t="s">
        <v>145</v>
      </c>
      <c r="E74" s="32">
        <v>111360</v>
      </c>
      <c r="F74" s="6"/>
    </row>
    <row r="75" spans="1:6" s="34" customFormat="1" ht="25.5" x14ac:dyDescent="0.25">
      <c r="A75" s="31" t="s">
        <v>87</v>
      </c>
      <c r="B75" s="23" t="s">
        <v>88</v>
      </c>
      <c r="C75" s="9" t="s">
        <v>89</v>
      </c>
      <c r="D75" s="23" t="s">
        <v>148</v>
      </c>
      <c r="E75" s="32">
        <f>2*3300</f>
        <v>6600</v>
      </c>
      <c r="F75" s="33"/>
    </row>
    <row r="76" spans="1:6" s="34" customFormat="1" x14ac:dyDescent="0.25">
      <c r="A76" s="31" t="s">
        <v>90</v>
      </c>
      <c r="B76" s="23" t="s">
        <v>91</v>
      </c>
      <c r="C76" s="9" t="s">
        <v>125</v>
      </c>
      <c r="D76" s="38"/>
      <c r="E76" s="32">
        <v>7000</v>
      </c>
      <c r="F76" s="33"/>
    </row>
    <row r="77" spans="1:6" x14ac:dyDescent="0.25">
      <c r="A77" s="7" t="s">
        <v>92</v>
      </c>
      <c r="B77" s="18" t="s">
        <v>93</v>
      </c>
      <c r="C77" s="8" t="s">
        <v>94</v>
      </c>
      <c r="D77" s="46" t="s">
        <v>104</v>
      </c>
      <c r="E77" s="48">
        <v>98250</v>
      </c>
      <c r="F77" s="6"/>
    </row>
    <row r="78" spans="1:6" ht="25.5" x14ac:dyDescent="0.25">
      <c r="A78" s="7"/>
      <c r="B78" s="18"/>
      <c r="C78" s="8" t="s">
        <v>95</v>
      </c>
      <c r="D78" s="47"/>
      <c r="E78" s="49"/>
      <c r="F78" s="6"/>
    </row>
    <row r="79" spans="1:6" s="34" customFormat="1" x14ac:dyDescent="0.25">
      <c r="A79" s="31"/>
      <c r="B79" s="23"/>
      <c r="C79" s="9" t="s">
        <v>149</v>
      </c>
      <c r="D79" s="20" t="s">
        <v>151</v>
      </c>
      <c r="E79" s="32">
        <f>2*31000</f>
        <v>62000</v>
      </c>
      <c r="F79" s="33"/>
    </row>
    <row r="80" spans="1:6" ht="25.5" x14ac:dyDescent="0.25">
      <c r="A80" s="12" t="s">
        <v>117</v>
      </c>
      <c r="B80" s="18" t="s">
        <v>96</v>
      </c>
      <c r="C80" s="8" t="s">
        <v>34</v>
      </c>
      <c r="D80" s="18"/>
      <c r="E80" s="28"/>
      <c r="F80" s="6"/>
    </row>
    <row r="81" spans="1:6" ht="15.75" thickBot="1" x14ac:dyDescent="0.3">
      <c r="A81" s="13" t="s">
        <v>97</v>
      </c>
      <c r="B81" s="24" t="s">
        <v>98</v>
      </c>
      <c r="C81" s="14" t="s">
        <v>34</v>
      </c>
      <c r="D81" s="24"/>
      <c r="E81" s="29"/>
      <c r="F81" s="6"/>
    </row>
    <row r="82" spans="1:6" x14ac:dyDescent="0.25">
      <c r="A82" s="15"/>
      <c r="B82" s="25"/>
      <c r="C82" s="16"/>
      <c r="D82" s="25"/>
      <c r="E82" s="30">
        <f>SUM(E2:E81)</f>
        <v>3489520</v>
      </c>
      <c r="F82" s="6"/>
    </row>
  </sheetData>
  <autoFilter ref="A1:E1"/>
  <mergeCells count="5">
    <mergeCell ref="E25:E26"/>
    <mergeCell ref="D77:D78"/>
    <mergeCell ref="E77:E78"/>
    <mergeCell ref="D48:D50"/>
    <mergeCell ref="E48:E5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Labus Ágnes</dc:creator>
  <cp:lastModifiedBy>Labus Ágnes</cp:lastModifiedBy>
  <cp:lastPrinted>2014-08-05T12:54:45Z</cp:lastPrinted>
  <dcterms:created xsi:type="dcterms:W3CDTF">2014-01-10T12:56:33Z</dcterms:created>
  <dcterms:modified xsi:type="dcterms:W3CDTF">2014-08-05T12:55:34Z</dcterms:modified>
</cp:coreProperties>
</file>