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R:\Letölthető dokumentumok\Szervezés\juhász csilla\KT\05. 23\"/>
    </mc:Choice>
  </mc:AlternateContent>
  <xr:revisionPtr revIDLastSave="0" documentId="8_{035DCE03-CE01-4847-9F4C-6F48AB44E9C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kompenzáció elsz" sheetId="17" r:id="rId1"/>
    <sheet name="Összesítés" sheetId="6" r:id="rId2"/>
    <sheet name="Várható bér különbözet" sheetId="15" state="hidden" r:id="rId3"/>
    <sheet name="Terv_tény vagyongazd" sheetId="7" r:id="rId4"/>
    <sheet name="Terv_tény parkolás" sheetId="11" r:id="rId5"/>
    <sheet name="Terv_tény piac" sheetId="8" r:id="rId6"/>
    <sheet name="Terv_tény településüz" sheetId="9" r:id="rId7"/>
    <sheet name="Terv_tény intézmény" sheetId="10" r:id="rId8"/>
    <sheet name="támogatás elsz 478 fők" sheetId="12" state="hidden" r:id="rId9"/>
  </sheets>
  <definedNames>
    <definedName name="APPNAME">#REF!</definedName>
    <definedName name="APPPWD">#REF!</definedName>
    <definedName name="BizonylatOsszesen">#REF!</definedName>
    <definedName name="Cegfuggo">#REF!</definedName>
    <definedName name="DatumIg">#REF!</definedName>
    <definedName name="Datumtol">#REF!</definedName>
    <definedName name="DBS">#REF!</definedName>
    <definedName name="Deviza_ID">#REF!</definedName>
    <definedName name="FeladatlanBizonylat">#REF!</definedName>
    <definedName name="FeliratNyelv_ID">#REF!</definedName>
    <definedName name="FSzam">#REF!</definedName>
    <definedName name="FSzamCsop">#REF!</definedName>
    <definedName name="FSzamKeplet">#REF!</definedName>
    <definedName name="HasznKHely">#REF!</definedName>
    <definedName name="HasznPSzam">#REF!</definedName>
    <definedName name="HasznTema">#REF!</definedName>
    <definedName name="HasznTSzam">#REF!</definedName>
    <definedName name="KHely">#REF!</definedName>
    <definedName name="KHelyCsop">#REF!</definedName>
    <definedName name="KHelyKeplet">#REF!</definedName>
    <definedName name="Listasor">#REF!</definedName>
    <definedName name="Naplojelig">#REF!</definedName>
    <definedName name="Naplojeltol">#REF!</definedName>
    <definedName name="Nyelv_ID">#REF!</definedName>
    <definedName name="_xlnm.Print_Titles" localSheetId="1">Összesítés!$1:$1</definedName>
    <definedName name="_xlnm.Print_Area" localSheetId="1">Összesítés!$A$1:$AH$101</definedName>
    <definedName name="_xlnm.Print_Area" localSheetId="6">'Terv_tény településüz'!$A$1:$O$237</definedName>
    <definedName name="Oszlopok">#REF!</definedName>
    <definedName name="Parameterek">#REF!</definedName>
    <definedName name="ProjektTSzamBesorolasKapcsolat">#REF!</definedName>
    <definedName name="ProjektTSzamBesorolasXML">#REF!</definedName>
    <definedName name="PSzam">#REF!</definedName>
    <definedName name="PSzamKeplet">#REF!</definedName>
    <definedName name="PWD">#REF!</definedName>
    <definedName name="Rend1">#REF!</definedName>
    <definedName name="Rend2">#REF!</definedName>
    <definedName name="Rend3">#REF!</definedName>
    <definedName name="Rend4">#REF!</definedName>
    <definedName name="Rend5">#REF!</definedName>
    <definedName name="Reszletezes">#REF!</definedName>
    <definedName name="RFSzam">#REF!</definedName>
    <definedName name="RFSzamCsop">#REF!</definedName>
    <definedName name="RFSzamKeplet">#REF!</definedName>
    <definedName name="SERVER">#REF!</definedName>
    <definedName name="TeljDatumig">#REF!</definedName>
    <definedName name="TeljDatumtol">#REF!</definedName>
    <definedName name="TSzam">#REF!</definedName>
    <definedName name="TSzamCsop">#REF!</definedName>
    <definedName name="TSzamKeplet">#REF!</definedName>
    <definedName name="Ugyfel">#REF!</definedName>
    <definedName name="UgyfelKeplet">#REF!</definedName>
    <definedName name="U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2" i="15" l="1"/>
  <c r="R21" i="15"/>
  <c r="K19" i="15"/>
  <c r="J19" i="15"/>
  <c r="E19" i="15"/>
  <c r="K98" i="12" l="1"/>
  <c r="R8" i="15" l="1"/>
  <c r="L20" i="12" l="1"/>
  <c r="L21" i="12" s="1"/>
  <c r="L22" i="12" s="1"/>
  <c r="L23" i="12" s="1"/>
  <c r="L24" i="12" s="1"/>
  <c r="L25" i="12" s="1"/>
  <c r="L26" i="12" s="1"/>
  <c r="L27" i="12" s="1"/>
  <c r="L28" i="12" s="1"/>
  <c r="L41" i="12"/>
  <c r="L42" i="12" s="1"/>
  <c r="L43" i="12" s="1"/>
  <c r="L44" i="12" s="1"/>
  <c r="L45" i="12" s="1"/>
  <c r="L46" i="12" s="1"/>
  <c r="L47" i="12" s="1"/>
  <c r="L48" i="12" s="1"/>
  <c r="L49" i="12" s="1"/>
  <c r="K39" i="12" l="1"/>
  <c r="K74" i="12" l="1"/>
  <c r="K111" i="12" l="1"/>
  <c r="K78" i="12"/>
  <c r="E5" i="15" l="1"/>
  <c r="K85" i="12" l="1"/>
  <c r="K87" i="12" s="1"/>
  <c r="K18" i="12" l="1"/>
  <c r="J18" i="12"/>
  <c r="K63" i="12"/>
  <c r="K19" i="12" l="1"/>
  <c r="C19" i="15" l="1"/>
  <c r="K20" i="15" l="1"/>
  <c r="K18" i="15" l="1"/>
  <c r="K24" i="15" s="1"/>
  <c r="B19" i="15" l="1"/>
  <c r="K17" i="15"/>
  <c r="K25" i="15" s="1"/>
  <c r="C5" i="15"/>
  <c r="K6" i="15"/>
  <c r="C20" i="15"/>
  <c r="C18" i="15" l="1"/>
  <c r="C24" i="15" s="1"/>
  <c r="J60" i="12"/>
  <c r="K5" i="15"/>
  <c r="E20" i="15"/>
  <c r="B20" i="15" l="1"/>
  <c r="C17" i="15"/>
  <c r="C25" i="15" s="1"/>
  <c r="E17" i="15"/>
  <c r="E18" i="15"/>
  <c r="E24" i="15" s="1"/>
  <c r="C4" i="15"/>
  <c r="E6" i="15"/>
  <c r="I5" i="15"/>
  <c r="E4" i="15"/>
  <c r="C6" i="15"/>
  <c r="J5" i="15"/>
  <c r="K3" i="15"/>
  <c r="K4" i="15"/>
  <c r="K10" i="15" s="1"/>
  <c r="I19" i="15"/>
  <c r="B5" i="15"/>
  <c r="T19" i="15"/>
  <c r="G19" i="15"/>
  <c r="F19" i="15"/>
  <c r="I6" i="15"/>
  <c r="E25" i="15" l="1"/>
  <c r="J20" i="15"/>
  <c r="B18" i="15"/>
  <c r="B24" i="15" s="1"/>
  <c r="H19" i="15"/>
  <c r="D19" i="15"/>
  <c r="C10" i="15"/>
  <c r="B4" i="15"/>
  <c r="J50" i="12"/>
  <c r="L50" i="12" s="1"/>
  <c r="E3" i="15"/>
  <c r="E10" i="15"/>
  <c r="K11" i="15"/>
  <c r="I20" i="15"/>
  <c r="B6" i="15"/>
  <c r="I4" i="15"/>
  <c r="J6" i="15" l="1"/>
  <c r="B17" i="15"/>
  <c r="B25" i="15" s="1"/>
  <c r="D20" i="15"/>
  <c r="N19" i="15"/>
  <c r="Q19" i="15"/>
  <c r="O19" i="15"/>
  <c r="P19" i="15"/>
  <c r="O20" i="15"/>
  <c r="T20" i="15"/>
  <c r="M20" i="15"/>
  <c r="T18" i="15"/>
  <c r="E11" i="15"/>
  <c r="L19" i="15"/>
  <c r="L20" i="15"/>
  <c r="C3" i="15"/>
  <c r="C11" i="15" s="1"/>
  <c r="M19" i="15"/>
  <c r="O5" i="15"/>
  <c r="F5" i="15"/>
  <c r="I3" i="15"/>
  <c r="G5" i="15"/>
  <c r="H4" i="15" l="1"/>
  <c r="I10" i="15"/>
  <c r="I18" i="15"/>
  <c r="I24" i="15" s="1"/>
  <c r="J18" i="15"/>
  <c r="J24" i="15" s="1"/>
  <c r="J17" i="15"/>
  <c r="H18" i="15"/>
  <c r="H6" i="15"/>
  <c r="H20" i="15"/>
  <c r="F6" i="15"/>
  <c r="F20" i="15"/>
  <c r="G20" i="15"/>
  <c r="D18" i="15"/>
  <c r="D24" i="15" s="1"/>
  <c r="N20" i="15"/>
  <c r="R19" i="15"/>
  <c r="T24" i="15"/>
  <c r="O18" i="15"/>
  <c r="O24" i="15" s="1"/>
  <c r="H5" i="15"/>
  <c r="D6" i="15"/>
  <c r="P18" i="15"/>
  <c r="L5" i="15"/>
  <c r="T17" i="15"/>
  <c r="Q18" i="15"/>
  <c r="O17" i="15"/>
  <c r="L6" i="15"/>
  <c r="O6" i="15"/>
  <c r="O4" i="15"/>
  <c r="T4" i="15"/>
  <c r="P5" i="15"/>
  <c r="T5" i="15"/>
  <c r="M6" i="15"/>
  <c r="T6" i="15"/>
  <c r="Q5" i="15"/>
  <c r="N5" i="15"/>
  <c r="B3" i="15"/>
  <c r="D5" i="15"/>
  <c r="F4" i="15" l="1"/>
  <c r="F10" i="15" s="1"/>
  <c r="N6" i="15"/>
  <c r="G18" i="15"/>
  <c r="G24" i="15" s="1"/>
  <c r="J4" i="15"/>
  <c r="J10" i="15" s="1"/>
  <c r="I11" i="15"/>
  <c r="I17" i="15"/>
  <c r="I25" i="15" s="1"/>
  <c r="J25" i="15"/>
  <c r="F18" i="15"/>
  <c r="F24" i="15" s="1"/>
  <c r="H24" i="15"/>
  <c r="O25" i="15"/>
  <c r="T25" i="15"/>
  <c r="N17" i="15"/>
  <c r="N18" i="15"/>
  <c r="N24" i="15" s="1"/>
  <c r="M17" i="15"/>
  <c r="M18" i="15"/>
  <c r="M24" i="15" s="1"/>
  <c r="L17" i="15"/>
  <c r="L18" i="15"/>
  <c r="P6" i="15"/>
  <c r="P20" i="15"/>
  <c r="Q20" i="15"/>
  <c r="Q24" i="15" s="1"/>
  <c r="J3" i="15"/>
  <c r="G6" i="15"/>
  <c r="P17" i="15"/>
  <c r="Q17" i="15"/>
  <c r="Q6" i="15"/>
  <c r="J75" i="12"/>
  <c r="J78" i="12" s="1"/>
  <c r="K79" i="12" s="1"/>
  <c r="L4" i="15"/>
  <c r="L10" i="15" s="1"/>
  <c r="O10" i="15"/>
  <c r="T10" i="15"/>
  <c r="Q4" i="15"/>
  <c r="P4" i="15"/>
  <c r="O3" i="15"/>
  <c r="M4" i="15"/>
  <c r="N4" i="15"/>
  <c r="M5" i="15"/>
  <c r="R5" i="15" s="1"/>
  <c r="T3" i="15"/>
  <c r="R7" i="15"/>
  <c r="B10" i="15"/>
  <c r="B11" i="15" s="1"/>
  <c r="H10" i="15"/>
  <c r="D4" i="15"/>
  <c r="D10" i="15" s="1"/>
  <c r="G4" i="15"/>
  <c r="N10" i="15" l="1"/>
  <c r="F3" i="15"/>
  <c r="F11" i="15" s="1"/>
  <c r="J11" i="15"/>
  <c r="P10" i="15"/>
  <c r="D17" i="15"/>
  <c r="D25" i="15" s="1"/>
  <c r="G17" i="15"/>
  <c r="G25" i="15" s="1"/>
  <c r="H17" i="15"/>
  <c r="H25" i="15" s="1"/>
  <c r="R20" i="15"/>
  <c r="Q25" i="15"/>
  <c r="M25" i="15"/>
  <c r="L24" i="15"/>
  <c r="L25" i="15" s="1"/>
  <c r="R18" i="15"/>
  <c r="P24" i="15"/>
  <c r="P25" i="15" s="1"/>
  <c r="N25" i="15"/>
  <c r="G10" i="15"/>
  <c r="R6" i="15"/>
  <c r="Q10" i="15"/>
  <c r="H3" i="15"/>
  <c r="H11" i="15" s="1"/>
  <c r="L3" i="15"/>
  <c r="L11" i="15" s="1"/>
  <c r="O11" i="15"/>
  <c r="T11" i="15"/>
  <c r="M10" i="15"/>
  <c r="M3" i="15"/>
  <c r="Q3" i="15"/>
  <c r="P3" i="15"/>
  <c r="N3" i="15"/>
  <c r="N11" i="15" s="1"/>
  <c r="R4" i="15"/>
  <c r="L79" i="12" l="1"/>
  <c r="M79" i="12" s="1"/>
  <c r="P11" i="15"/>
  <c r="R24" i="15"/>
  <c r="F17" i="15"/>
  <c r="R10" i="15"/>
  <c r="Q11" i="15"/>
  <c r="J29" i="12"/>
  <c r="L29" i="12" s="1"/>
  <c r="L30" i="12" s="1"/>
  <c r="L31" i="12" s="1"/>
  <c r="L32" i="12" s="1"/>
  <c r="L33" i="12" s="1"/>
  <c r="L34" i="12" s="1"/>
  <c r="L35" i="12" s="1"/>
  <c r="L36" i="12" s="1"/>
  <c r="L37" i="12" s="1"/>
  <c r="M11" i="15"/>
  <c r="D3" i="15"/>
  <c r="G3" i="15"/>
  <c r="G11" i="15" s="1"/>
  <c r="J86" i="12"/>
  <c r="J87" i="12" s="1"/>
  <c r="K88" i="12" s="1"/>
  <c r="F25" i="15" l="1"/>
  <c r="R17" i="15"/>
  <c r="R25" i="15" s="1"/>
  <c r="J51" i="12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D11" i="15"/>
  <c r="R3" i="15"/>
  <c r="R11" i="15" s="1"/>
  <c r="J39" i="12"/>
  <c r="K40" i="12" s="1"/>
  <c r="L40" i="12" l="1"/>
  <c r="M40" i="12" s="1"/>
  <c r="L88" i="12"/>
  <c r="M88" i="12" s="1"/>
  <c r="J63" i="12"/>
  <c r="K64" i="12" s="1"/>
  <c r="L64" i="12" l="1"/>
  <c r="M64" i="12" s="1"/>
  <c r="J99" i="12" l="1"/>
  <c r="J111" i="12" s="1"/>
  <c r="K112" i="12" s="1"/>
  <c r="L112" i="12" l="1"/>
  <c r="M112" i="12" s="1"/>
</calcChain>
</file>

<file path=xl/sharedStrings.xml><?xml version="1.0" encoding="utf-8"?>
<sst xmlns="http://schemas.openxmlformats.org/spreadsheetml/2006/main" count="1803" uniqueCount="472">
  <si>
    <t>Név</t>
  </si>
  <si>
    <t>Parkolás</t>
  </si>
  <si>
    <t>Kerületőrség</t>
  </si>
  <si>
    <t>társasházi tulajdonosi képviselet</t>
  </si>
  <si>
    <t>önként vállalt feladat</t>
  </si>
  <si>
    <t>11401 cím Parkolás ( önkormányzati tulajdonú parkolóhelyekre számolva)</t>
  </si>
  <si>
    <t>megjegyzés</t>
  </si>
  <si>
    <t>terek, parkok, fasorok, közösségi kertek fenntartása, gondozása, közterületi játszóeszközök, bútrok, műtárgyak karbantratása, LÉLEK programban részvevők foglalkoztatásával együtt</t>
  </si>
  <si>
    <t>közfoglalkoz-tatás</t>
  </si>
  <si>
    <t>utak, járdák fenntartása, karbantartása,LÉLEK programban részvevők foglalkoztatásával együtt</t>
  </si>
  <si>
    <t>köztisztasági feladatok, LÉLEK programban részvevők foglalkoztatásával együtt</t>
  </si>
  <si>
    <t>Kerületőrség,LÉLEK programban részvevők foglalkoztatá-sával együtt</t>
  </si>
  <si>
    <t>összesen</t>
  </si>
  <si>
    <t>iskolabusz</t>
  </si>
  <si>
    <t xml:space="preserve">kötelező fea. </t>
  </si>
  <si>
    <t>önként vállalt fea. Cafeteria, alkalmazottak biztosítása</t>
  </si>
  <si>
    <t>kötelező fea.</t>
  </si>
  <si>
    <t>önként vállalt fea.(pl. felújítások, beruházások,közösségi kertek, cafeteria, kerületgondokok)</t>
  </si>
  <si>
    <t>önként vállalt fea. ( felújítások,beruházások, cafateria)</t>
  </si>
  <si>
    <t>kötelező fea. (Önkormány-zati tulajdonú terület takarítása)</t>
  </si>
  <si>
    <t>önként vállalt fea. ( illegális szemétszállítás, Főv. Területen takarítás,cafateria,)</t>
  </si>
  <si>
    <t>önként vállalt fea.</t>
  </si>
  <si>
    <t>kötelező feladat</t>
  </si>
  <si>
    <t>Házkezelő csoport</t>
  </si>
  <si>
    <t>Önkormányzati karbantartás</t>
  </si>
  <si>
    <t>házkezelés (takarítás)</t>
  </si>
  <si>
    <t>lakásgazdálkodás és bérbeadás</t>
  </si>
  <si>
    <t>nem lakás céljára szolgáló helyiségek bérbeadása</t>
  </si>
  <si>
    <t>közös képviselet</t>
  </si>
  <si>
    <t>mindösszesen közös képviselet nélkül</t>
  </si>
  <si>
    <t>külső feladat</t>
  </si>
  <si>
    <t>Új Teleki téri piac üzemeltetése, őstermelői ideiglenes piacok üzemeltése, működtetése</t>
  </si>
  <si>
    <t>önként vállalt fea. Cafeteria</t>
  </si>
  <si>
    <t>ÖSSZESEN</t>
  </si>
  <si>
    <t>KÖTELEZŐ FEA.</t>
  </si>
  <si>
    <t>ÖNKÉNT VÁLLALT FEA.</t>
  </si>
  <si>
    <t>MIND ÖSSZESEN</t>
  </si>
  <si>
    <t xml:space="preserve">Iskolák működtetése 11601-01 cím </t>
  </si>
  <si>
    <t>közszolg.összesen</t>
  </si>
  <si>
    <t>önként vállalt feladatok</t>
  </si>
  <si>
    <t>intézményműködtetés központi költségek</t>
  </si>
  <si>
    <t>uszoda (hasznosítások tanórai foglalkozáson kívüli, működtetés, fenntartás, karbantartás)</t>
  </si>
  <si>
    <t>sportsátor (működtetés, fenntartás, szabad  kapacitás hasznosítása)</t>
  </si>
  <si>
    <t>iskolai egyéb telefonktsg, ballonos víz</t>
  </si>
  <si>
    <t>iskolai egyéb hasznosí-tással kapcsolatos tételek (Pensio Losonci + GNM Németh L)</t>
  </si>
  <si>
    <t>28/2014 Fakataszter</t>
  </si>
  <si>
    <t>hivatali takarítók</t>
  </si>
  <si>
    <t>Megnevezés</t>
  </si>
  <si>
    <t>kompenzáció beruházással</t>
  </si>
  <si>
    <t>összes költség</t>
  </si>
  <si>
    <t>kompenzáció</t>
  </si>
  <si>
    <t>Vagyongazdálkodás összesen</t>
  </si>
  <si>
    <t>Parkolás összesen</t>
  </si>
  <si>
    <t>Piac összesen</t>
  </si>
  <si>
    <t>Nem felosztott központi költség</t>
  </si>
  <si>
    <t>nem lakáscélú helyiségek bérbeadása</t>
  </si>
  <si>
    <t>lakásgazdálkodás/bérbeadás</t>
  </si>
  <si>
    <t>műszaki feladatok</t>
  </si>
  <si>
    <t>lakások és helyiségek elidegenítése</t>
  </si>
  <si>
    <t xml:space="preserve">Fővárosi,más kerületi, önkormányzati </t>
  </si>
  <si>
    <t>uszoda</t>
  </si>
  <si>
    <t>sportsátor</t>
  </si>
  <si>
    <t>terek, parkok, fasorok, közösségi kertek fenntartása, gondozása,</t>
  </si>
  <si>
    <t>közfoglaltatás</t>
  </si>
  <si>
    <t>utak, járdák fenntartása, karbantartása,</t>
  </si>
  <si>
    <t>köztisztasági feladatok</t>
  </si>
  <si>
    <t>Új Teleki téri piac üzemeltetése</t>
  </si>
  <si>
    <t>különbség</t>
  </si>
  <si>
    <r>
      <t>társasházi közös képviselet</t>
    </r>
    <r>
      <rPr>
        <sz val="10"/>
        <color indexed="10"/>
        <rFont val="Arial"/>
        <family val="2"/>
        <charset val="238"/>
      </rPr>
      <t xml:space="preserve"> (piaci)</t>
    </r>
  </si>
  <si>
    <t>Eredmény (veszteség!!!)</t>
  </si>
  <si>
    <t xml:space="preserve">Józsefvárosi Gazdálkodási Központ Zrt. </t>
  </si>
  <si>
    <t>ezer forintban</t>
  </si>
  <si>
    <t xml:space="preserve"> rovat megnevezése</t>
  </si>
  <si>
    <t>KOMPENZÁCIÓ IGÉNY</t>
  </si>
  <si>
    <t>irányítási ktg. felosztása</t>
  </si>
  <si>
    <t>szolgáltatási díj  összesen ( nettó)</t>
  </si>
  <si>
    <t>szolgálatás díj összesen ( bruttó)</t>
  </si>
  <si>
    <t>Józsefvárosi Gazdálkodási Központ Zrt.</t>
  </si>
  <si>
    <t xml:space="preserve"> 11407 cím</t>
  </si>
  <si>
    <t>településüzemeltetési feladatok 11601-03 cím</t>
  </si>
  <si>
    <t>KIADÁS</t>
  </si>
  <si>
    <t>irányítási ktg. Felosztása</t>
  </si>
  <si>
    <t>KOMPENZÁCIÓ/KÖLTSÉGTÉRITÉS ÖSSZESEN</t>
  </si>
  <si>
    <t xml:space="preserve">közfoglalkoztatottak száma: </t>
  </si>
  <si>
    <t xml:space="preserve">Központi irányítás felosztott költsége </t>
  </si>
  <si>
    <t>KOMPENZÁCIÓ ÖSSZESEN</t>
  </si>
  <si>
    <t>Kód</t>
  </si>
  <si>
    <t>Könyvelés dátum</t>
  </si>
  <si>
    <t>Könyvelési szám</t>
  </si>
  <si>
    <t>Szöveg</t>
  </si>
  <si>
    <t>Bizonylatszám</t>
  </si>
  <si>
    <t>Kézi számlaszám</t>
  </si>
  <si>
    <t>Ügyfél</t>
  </si>
  <si>
    <t>Ellenszámla</t>
  </si>
  <si>
    <t>Tartozik</t>
  </si>
  <si>
    <t>Követel</t>
  </si>
  <si>
    <t>478000</t>
  </si>
  <si>
    <t>Önkormányzat által adott JGK támogatás</t>
  </si>
  <si>
    <t>Főkönyvi nyitás</t>
  </si>
  <si>
    <t>4912</t>
  </si>
  <si>
    <t>Záró forgalom</t>
  </si>
  <si>
    <t>Záró egyenleg</t>
  </si>
  <si>
    <t>478001</t>
  </si>
  <si>
    <t>Önkormányzati támogatás JIK</t>
  </si>
  <si>
    <t>Önkorm</t>
  </si>
  <si>
    <t>384001</t>
  </si>
  <si>
    <t>478002</t>
  </si>
  <si>
    <t>Önkormányzati támogatás JVSZ</t>
  </si>
  <si>
    <t>478003</t>
  </si>
  <si>
    <t>Önkormányzati beruházási támogatás</t>
  </si>
  <si>
    <t>478004</t>
  </si>
  <si>
    <t>Önkormányzati piaci működés támogatás</t>
  </si>
  <si>
    <t>311801, 4670, 478004</t>
  </si>
  <si>
    <t>4670, 478004</t>
  </si>
  <si>
    <t>478005</t>
  </si>
  <si>
    <t>Önkormányzati parkolás működés támogatás</t>
  </si>
  <si>
    <t>Közterületi várakozóhelyek üzemeltetésével, karban</t>
  </si>
  <si>
    <t>311801, 4670, 478005</t>
  </si>
  <si>
    <t>4670, 478005</t>
  </si>
  <si>
    <t>478006</t>
  </si>
  <si>
    <t>Önkormányzati vagyongazdálkodás működés támogatás</t>
  </si>
  <si>
    <t>Elidegenítéssel kapcsolatos feladatok ellátása</t>
  </si>
  <si>
    <t>311801, 4670, 478006</t>
  </si>
  <si>
    <t>4670, 478006</t>
  </si>
  <si>
    <t xml:space="preserve">MŰKÖDÉSI KIADÁSOK </t>
  </si>
  <si>
    <t xml:space="preserve"> Személyi juttatás</t>
  </si>
  <si>
    <t xml:space="preserve"> - alkalmazottak bére</t>
  </si>
  <si>
    <t xml:space="preserve"> - alkalmazottak juttatásai, költségtérítései</t>
  </si>
  <si>
    <t xml:space="preserve"> - megbízási szerződés keretében foglalkoztatottak</t>
  </si>
  <si>
    <t>Munkaadót terhelő járulékok és szociális hozzájárulási adó</t>
  </si>
  <si>
    <t>Dologi kiadások</t>
  </si>
  <si>
    <t xml:space="preserve"> - adók, befizetések</t>
  </si>
  <si>
    <t xml:space="preserve"> - közüzem</t>
  </si>
  <si>
    <t xml:space="preserve"> - szolgáltatások </t>
  </si>
  <si>
    <t>MŰKÖDÉSI KIADÁSOK ÖSSZESEN:</t>
  </si>
  <si>
    <t xml:space="preserve">FELHALMOZÁSI KIADÁSOK </t>
  </si>
  <si>
    <t>Beruházások</t>
  </si>
  <si>
    <t>Felújítások</t>
  </si>
  <si>
    <t>FELHALMOZÁSI KIADÁSOK ÖSSZESEN</t>
  </si>
  <si>
    <t xml:space="preserve"> KIADÁSOK   ÖSSZESEN</t>
  </si>
  <si>
    <t>BEVÉTELEK</t>
  </si>
  <si>
    <t xml:space="preserve">MŰKÖDÉSI BEVÉTELEK </t>
  </si>
  <si>
    <t>Működési bevételek hasznosítások</t>
  </si>
  <si>
    <t>MŰKÖDÉSI BEVÉTELEK ÖSSZESEN</t>
  </si>
  <si>
    <t>FELHALMOZÁSI BEVÉTELEK</t>
  </si>
  <si>
    <t>Egyéb tárgyi eszközök értékesítése</t>
  </si>
  <si>
    <t>FELHALMOZÁSI BEVÉTELEK ÖSSZESEN</t>
  </si>
  <si>
    <t xml:space="preserve"> BEVÉTELEK ÖSSZESEN</t>
  </si>
  <si>
    <t>Személyi juttatás</t>
  </si>
  <si>
    <t xml:space="preserve"> - megbízási szerződés keretében megbízási díjak</t>
  </si>
  <si>
    <t xml:space="preserve"> - közüzemi díjak</t>
  </si>
  <si>
    <t xml:space="preserve"> - szolgáltatások ( karbantartás, stb)</t>
  </si>
  <si>
    <t xml:space="preserve"> - beszerzések ( irodaszer, nyomatvány, tisztítószer, stb)</t>
  </si>
  <si>
    <t>pl. megtérülések</t>
  </si>
  <si>
    <t xml:space="preserve"> - adók, befizetések, értékcsökkenési leírás</t>
  </si>
  <si>
    <t xml:space="preserve"> - beszerzések</t>
  </si>
  <si>
    <t>szolgáltatási szerződés keretén belül működési bevételek  ( őstermelői piacok esetében, megtérült költségek, stb.)</t>
  </si>
  <si>
    <t xml:space="preserve"> - megbízási díjak</t>
  </si>
  <si>
    <t xml:space="preserve"> - szolgáltatások</t>
  </si>
  <si>
    <t xml:space="preserve"> - beszerzések ( irodaszer, nyomatvány, karbantartási anyagok, stb)</t>
  </si>
  <si>
    <t xml:space="preserve">Működési bevételek (pl. megtérülések) </t>
  </si>
  <si>
    <t>Átvállalt végkielégítés</t>
  </si>
  <si>
    <t>Átvállalt cafeteria</t>
  </si>
  <si>
    <t>Műszaki feladatok</t>
  </si>
  <si>
    <t>elidegenítés</t>
  </si>
  <si>
    <t>hivatali takarítás</t>
  </si>
  <si>
    <t>Elszámolt écs 2018</t>
  </si>
  <si>
    <t>Beruházás támogatás 2018 écs</t>
  </si>
  <si>
    <t>Önkéntes feladat ellátás</t>
  </si>
  <si>
    <t>Kötelező feladat ellátás</t>
  </si>
  <si>
    <t>Kötelező feladat + központi felosztott összesen</t>
  </si>
  <si>
    <t>Központi felosztott kötelező</t>
  </si>
  <si>
    <t>Központi felosztott önkéntes</t>
  </si>
  <si>
    <t>Központi felosztott összesen</t>
  </si>
  <si>
    <r>
      <rPr>
        <b/>
        <sz val="9"/>
        <rFont val="Arial Narrow"/>
        <family val="2"/>
        <charset val="238"/>
      </rPr>
      <t>Főkönyvi karton</t>
    </r>
  </si>
  <si>
    <r>
      <rPr>
        <b/>
        <sz val="9"/>
        <rFont val="Arial Narrow"/>
        <family val="2"/>
        <charset val="238"/>
      </rPr>
      <t>Józsefvárosi Gazdálkodási Központ Zrt.</t>
    </r>
  </si>
  <si>
    <t>kerekítés</t>
  </si>
  <si>
    <t xml:space="preserve">önkormányzati hányad </t>
  </si>
  <si>
    <t xml:space="preserve">Fővárosi Önk. hányad </t>
  </si>
  <si>
    <t xml:space="preserve">más kerületi hányad </t>
  </si>
  <si>
    <t xml:space="preserve"> - alkalmazottak bére szakterületre közvetlenül elszámolt</t>
  </si>
  <si>
    <t xml:space="preserve"> - alkalmazottak bére szakterületre felosztott parkoláson belül parkolóhely arányában</t>
  </si>
  <si>
    <t xml:space="preserve"> - megbízási díjak szakterületre közvetlenül elszámolt</t>
  </si>
  <si>
    <t xml:space="preserve"> - megbízási díjak szakterületre felosztott parkoláson belül parkolóhely arányában</t>
  </si>
  <si>
    <t xml:space="preserve"> - munkaadót terhelő járulékok és szociális hozzájárulási adó szakterületre közvetlenül elszámolt</t>
  </si>
  <si>
    <t xml:space="preserve"> - munkaadót terhelő járulékok és szociális hozzájárulási adó szakterületre  felosztott parkoláson belül parkolóhely arányában</t>
  </si>
  <si>
    <t xml:space="preserve"> - beszerzések szakterületre közvetlenül elszámolt</t>
  </si>
  <si>
    <t xml:space="preserve"> - beszerzések szakterületre felosztott parkoláson belül parkolóhely arányában</t>
  </si>
  <si>
    <t xml:space="preserve"> - közüzemi díjak szakterületre közvetlenül elszámolt</t>
  </si>
  <si>
    <t xml:space="preserve"> - közüzemi díjak szakterületre felosztott parkoláson belülparkolóhely arányában</t>
  </si>
  <si>
    <t xml:space="preserve"> - szolgáltatások szakterületre közvetlenül elszámolt</t>
  </si>
  <si>
    <t xml:space="preserve"> - szolgáltatások szakterületre felosztott parkoláson belül parkolóhely arányában</t>
  </si>
  <si>
    <t xml:space="preserve"> - adók, befizetések, értékcsökkenési leírás szakterületre közvetlenül elszámolt</t>
  </si>
  <si>
    <t xml:space="preserve"> - adók, befizetések, értékcsökkenési leírás szakterületre felosztott parkoláson belül parkolóhely arányában</t>
  </si>
  <si>
    <t>háztakarítás</t>
  </si>
  <si>
    <t>NYIT/19.01.01/000546</t>
  </si>
  <si>
    <t>BANK/19.03.01/000007</t>
  </si>
  <si>
    <t>sk:2696         34/2019. (I.21.) vi ssza nem térít</t>
  </si>
  <si>
    <t>34/2019/00043</t>
  </si>
  <si>
    <t>sk:2697         34/2019. (I.21.) vi ssza nem térít</t>
  </si>
  <si>
    <t>384101</t>
  </si>
  <si>
    <t>Piac üzemeltetés</t>
  </si>
  <si>
    <t>Nem lakás céljára szolgáló helyiségek bérbeadásáva</t>
  </si>
  <si>
    <t>Lakásgazdálkodással és bérbeadással kapcsolatos fe</t>
  </si>
  <si>
    <t>Társasházi tulajdonosi képviseleti feladatok ellát...</t>
  </si>
  <si>
    <t>életmentő</t>
  </si>
  <si>
    <t xml:space="preserve"> ÖSSZESEN hiv tak nélkül</t>
  </si>
  <si>
    <t>ebből 2018.évi pénzmaradvány kompenzáció</t>
  </si>
  <si>
    <t>Parkolás főv</t>
  </si>
  <si>
    <t>Múszak</t>
  </si>
  <si>
    <t xml:space="preserve">Összesen </t>
  </si>
  <si>
    <t>BANK/19.09.27/000001</t>
  </si>
  <si>
    <t>2018.02.22-én Informatikai támog at ás maradvány</t>
  </si>
  <si>
    <t>44/2019/073/2019</t>
  </si>
  <si>
    <t>VEGY2/19.09.30/000055</t>
  </si>
  <si>
    <t>Informatikai tám elsz (1)</t>
  </si>
  <si>
    <t>V/JGK/55</t>
  </si>
  <si>
    <t>483305, 9634</t>
  </si>
  <si>
    <t>BANK/19.12.19/000001</t>
  </si>
  <si>
    <t>Fel nem használt informatikai támog atás</t>
  </si>
  <si>
    <t>44/2019/131/2019</t>
  </si>
  <si>
    <t>VEGY2/19.12.31/000100</t>
  </si>
  <si>
    <t>V/JGK/100</t>
  </si>
  <si>
    <t>483306, 9634</t>
  </si>
  <si>
    <t>VEGY2/19.12.31/000101</t>
  </si>
  <si>
    <t>V/JGK/101</t>
  </si>
  <si>
    <t>483307, 9634</t>
  </si>
  <si>
    <t>VEGY2/20.06.30/000040</t>
  </si>
  <si>
    <t>V/JGK/40</t>
  </si>
  <si>
    <t>VEGY2/20.06.30/000048</t>
  </si>
  <si>
    <t>V/JGK/48</t>
  </si>
  <si>
    <t>NYIT/20.01.01/000100</t>
  </si>
  <si>
    <t>BANK/20.05.07/000001</t>
  </si>
  <si>
    <t>2019. évi elszámolás intézményműködtetés</t>
  </si>
  <si>
    <t>44/2020/085/2020</t>
  </si>
  <si>
    <t>BANK/20.02.10/000002</t>
  </si>
  <si>
    <t>sk:34326        Közszolgálati sz er ződés 4. sz. m</t>
  </si>
  <si>
    <t>44/2020/027/2020</t>
  </si>
  <si>
    <t>BANK/20.02.13/000010</t>
  </si>
  <si>
    <t>sk:34325        Közszolgálati sz er ződés 4. sz. m</t>
  </si>
  <si>
    <t>44/2020/030/2020</t>
  </si>
  <si>
    <t>BANK/20.03.20/000002</t>
  </si>
  <si>
    <t>sk:40259        Közszolgálati sz er ződés 4. sz. m</t>
  </si>
  <si>
    <t>44/2020/055/2020</t>
  </si>
  <si>
    <t>sk:40258        Közszolgálati sz er ződés 4. sz. m</t>
  </si>
  <si>
    <t>BANK/20.04.28/000004</t>
  </si>
  <si>
    <t>sk:42383        Közszolgálati sz er ződés 4. sz. m</t>
  </si>
  <si>
    <t>44/2020/079/2020</t>
  </si>
  <si>
    <t>BANK/20.06.04/000005</t>
  </si>
  <si>
    <t>sk:43977        Közszolgálati sz er ződés 4. sz. m</t>
  </si>
  <si>
    <t>44/2020/104/2020</t>
  </si>
  <si>
    <t>BANK/20.06.30/000014</t>
  </si>
  <si>
    <t>sk:46347        Közszolgálati sz er ződés 4. sz. m</t>
  </si>
  <si>
    <t>44/2020/121/2020</t>
  </si>
  <si>
    <t>NYIT/20.01.01/000391</t>
  </si>
  <si>
    <t>BANK/20.02.28/000005</t>
  </si>
  <si>
    <t>sk:38711        Közszolgálati sz er ződés 2. számú</t>
  </si>
  <si>
    <t>44/2020/040/2020</t>
  </si>
  <si>
    <t>sk:38712        Közszolgálati sz er ződés 2. számú</t>
  </si>
  <si>
    <t>sk:40324        Közszolgálati sz er ződés 2. számú</t>
  </si>
  <si>
    <t>sk:40323        Közszolgálati szerz ődés 2. számú</t>
  </si>
  <si>
    <t>sk:42382        Közszolgálati sz er ződés 2. számú</t>
  </si>
  <si>
    <t>2019. évi elszámolás városüzemeltetés</t>
  </si>
  <si>
    <t>sk:43978        Közszolgálati sz er ződés 2. számú</t>
  </si>
  <si>
    <t>2020.II.félév</t>
  </si>
  <si>
    <r>
      <rPr>
        <b/>
        <sz val="7"/>
        <rFont val="Arial Narrow"/>
        <family val="2"/>
        <charset val="238"/>
      </rPr>
      <t>Könyvelés dátum:</t>
    </r>
    <r>
      <rPr>
        <sz val="7"/>
        <rFont val="Arial Narrow"/>
        <family val="2"/>
        <charset val="238"/>
      </rPr>
      <t> 2020.01.01.-2020.06.30.</t>
    </r>
    <r>
      <rPr>
        <sz val="9"/>
        <rFont val="Arial Narrow"/>
        <family val="2"/>
        <charset val="238"/>
      </rPr>
      <t>,</t>
    </r>
    <r>
      <rPr>
        <b/>
        <sz val="7"/>
        <rFont val="Arial Narrow"/>
        <family val="2"/>
        <charset val="238"/>
      </rPr>
      <t>Deviza:</t>
    </r>
    <r>
      <rPr>
        <sz val="7"/>
        <rFont val="Arial Narrow"/>
        <family val="2"/>
        <charset val="238"/>
      </rPr>
      <t> HUF</t>
    </r>
    <r>
      <rPr>
        <sz val="9"/>
        <rFont val="Arial Narrow"/>
        <family val="2"/>
        <charset val="238"/>
      </rPr>
      <t>,</t>
    </r>
    <r>
      <rPr>
        <b/>
        <sz val="7"/>
        <rFont val="Arial Narrow"/>
        <family val="2"/>
        <charset val="238"/>
      </rPr>
      <t>Naplójel:</t>
    </r>
    <r>
      <rPr>
        <sz val="7"/>
        <rFont val="Arial Narrow"/>
        <family val="2"/>
        <charset val="238"/>
      </rPr>
      <t> NYIT-TERM6</t>
    </r>
    <r>
      <rPr>
        <sz val="9"/>
        <rFont val="Arial Narrow"/>
        <family val="2"/>
        <charset val="238"/>
      </rPr>
      <t>,</t>
    </r>
    <r>
      <rPr>
        <b/>
        <sz val="7"/>
        <rFont val="Arial Narrow"/>
        <family val="2"/>
        <charset val="238"/>
      </rPr>
      <t>Főkönyvi szám:</t>
    </r>
    <r>
      <rPr>
        <sz val="7"/>
        <rFont val="Arial Narrow"/>
        <family val="2"/>
        <charset val="238"/>
      </rPr>
      <t> 478000-478006</t>
    </r>
  </si>
  <si>
    <t>NYIT/20.01.01/000752</t>
  </si>
  <si>
    <t>BANK/20.06.19/000001</t>
  </si>
  <si>
    <t>Jóteljesítési biztosíték Futó u.27. 2.815.537,- +</t>
  </si>
  <si>
    <t>44/2020/114/2020</t>
  </si>
  <si>
    <t>Hufer</t>
  </si>
  <si>
    <t>NYIT/20.01.01/000298</t>
  </si>
  <si>
    <t>VSZL/20.04.30/000058</t>
  </si>
  <si>
    <t>2020-JÖNK/000056</t>
  </si>
  <si>
    <t>NYIT/20.01.01/000199</t>
  </si>
  <si>
    <t>VSZL/20.04.30/000057</t>
  </si>
  <si>
    <t>2020-JÖNK/000055</t>
  </si>
  <si>
    <t>NYIT/20.01.01/000851</t>
  </si>
  <si>
    <t>VSZL/20.04.30/000053</t>
  </si>
  <si>
    <t>2020-JÖNK/000051</t>
  </si>
  <si>
    <t>VSZL/20.04.30/000054</t>
  </si>
  <si>
    <t>2020-JÖNK/000052</t>
  </si>
  <si>
    <t>VSZL/20.04.30/000055</t>
  </si>
  <si>
    <t>2020-JÖNK/000053</t>
  </si>
  <si>
    <t>VSZL/20.04.30/000056</t>
  </si>
  <si>
    <t>2020-JÖNK/000054</t>
  </si>
  <si>
    <t>műszak, házkezelés</t>
  </si>
  <si>
    <t xml:space="preserve">Háztakarító </t>
  </si>
  <si>
    <t>Életmentő pont 2019. évi pénzmaradvány elszámolás</t>
  </si>
  <si>
    <t>eredmény (veszteség)</t>
  </si>
  <si>
    <t>létszám 2020. december 31.</t>
  </si>
  <si>
    <t>veszteség</t>
  </si>
  <si>
    <t>BANK/20.08.03/000004</t>
  </si>
  <si>
    <t>sk:49552        Közszolgálati sz er ződés 4. sz. m</t>
  </si>
  <si>
    <t>44/2020/144/2020</t>
  </si>
  <si>
    <t>BANK/20.08.26/000005</t>
  </si>
  <si>
    <t>sk:50895        Közszolgálati sz er ződés 4. sz. m</t>
  </si>
  <si>
    <t>44/2020/159/2020</t>
  </si>
  <si>
    <t>BANK/20.09.30/000014</t>
  </si>
  <si>
    <t>sk:53699        Közszolgálati sz er ződés 4. sz. m</t>
  </si>
  <si>
    <t>44/2020/184/2020</t>
  </si>
  <si>
    <t>BANK/20.11.06/000004</t>
  </si>
  <si>
    <t>sk:56366        Közszolgálati sz er ződés 4. sz. m</t>
  </si>
  <si>
    <t>44/2020/210/2020</t>
  </si>
  <si>
    <t>VEGY2/20.06.30/000065</t>
  </si>
  <si>
    <t>2020.06.30-i korr (15)</t>
  </si>
  <si>
    <t>V/JGK/65</t>
  </si>
  <si>
    <t>46307, 4695, 478004, 478005, 478006, 9634, 9635</t>
  </si>
  <si>
    <t>2020.06.30-i korr (17)</t>
  </si>
  <si>
    <t>BANK/20.07.06/000002</t>
  </si>
  <si>
    <t>Közszolg.szerz.2.sz.mell.Átmeneti g azd.+2020 NOTP</t>
  </si>
  <si>
    <t>44/2020/125/2020</t>
  </si>
  <si>
    <t>sk:49551        Közszolgálati sz er ződés 2. számú</t>
  </si>
  <si>
    <t>sk:50901        Közszolgálati sz er ződés 2. számú</t>
  </si>
  <si>
    <t>sk:53692        Közszolgálati sz er ződés 2. számú</t>
  </si>
  <si>
    <t>sk:56333        Közszolgálati sz er ződés 2. számú</t>
  </si>
  <si>
    <t>BANK/20.09.29/000001</t>
  </si>
  <si>
    <t>Fel nem használt inf. támogatásviss zautalása 34/2</t>
  </si>
  <si>
    <t>44/2020/183/2020</t>
  </si>
  <si>
    <t>Fel nem haszn.szoftverfejl.tám.viss zautalása 34/2</t>
  </si>
  <si>
    <t>BANK/20.12.08/000006</t>
  </si>
  <si>
    <t>sk:58220        Közszolgálati szerz ődés 4. sz. me</t>
  </si>
  <si>
    <t>44/2020/232/2020</t>
  </si>
  <si>
    <t>BANK/20.12.03/000007</t>
  </si>
  <si>
    <t>sk:58048        Közszolgálati szerz ődés 2. számú</t>
  </si>
  <si>
    <t>44/2020/229/2020</t>
  </si>
  <si>
    <t>életmentő 2020.06.30-i korr (19)</t>
  </si>
  <si>
    <t>VEGY2/20.12.31/000125</t>
  </si>
  <si>
    <t>2020.évi Városüz tám korr pénzmaradvány (43)</t>
  </si>
  <si>
    <t>V/JGK/125</t>
  </si>
  <si>
    <t>1320, 13921, 36502, 36503, 478002, 483309, 483310,</t>
  </si>
  <si>
    <t>Városüz pénzmaradvány 2020</t>
  </si>
  <si>
    <t>önk. ktv. címrend</t>
  </si>
  <si>
    <t>pénzmaradvány elszámolása 2021-ben történik</t>
  </si>
  <si>
    <t>Vagyongazdálkodás, lakóházüzemeltetés</t>
  </si>
  <si>
    <t>Intézményműködtetés</t>
  </si>
  <si>
    <t>Új Teleki téri Piac</t>
  </si>
  <si>
    <t xml:space="preserve">Városüzemeltetés </t>
  </si>
  <si>
    <t>Városüzemeltetés (pénzmaradvány takarítógép + adapterek)</t>
  </si>
  <si>
    <r>
      <t xml:space="preserve">közszolgáltatási szerződés megnevezése </t>
    </r>
    <r>
      <rPr>
        <b/>
        <sz val="10"/>
        <rFont val="Arial"/>
        <family val="2"/>
        <charset val="238"/>
      </rPr>
      <t>(Bruttó)</t>
    </r>
  </si>
  <si>
    <t>bruttó</t>
  </si>
  <si>
    <t>Kompenzáció zárolt</t>
  </si>
  <si>
    <t>Kompenzáció nem átutalt</t>
  </si>
  <si>
    <t>ÁT NEM UTALT</t>
  </si>
  <si>
    <t>KOMPENZÁCIÓ NEM ÁTUTALT</t>
  </si>
  <si>
    <t>KOMPENZÁCIÓ NEM ÁTUTALT MIATT</t>
  </si>
  <si>
    <t>visszafizetendő számlázott</t>
  </si>
  <si>
    <r>
      <t xml:space="preserve">kompenzáció tervszáma Ft </t>
    </r>
    <r>
      <rPr>
        <b/>
        <sz val="10"/>
        <rFont val="Arial"/>
        <family val="2"/>
        <charset val="238"/>
      </rPr>
      <t>nettó számlázott</t>
    </r>
  </si>
  <si>
    <r>
      <t xml:space="preserve">kompenzáció tervszáma Ft </t>
    </r>
    <r>
      <rPr>
        <b/>
        <sz val="10"/>
        <rFont val="Arial"/>
        <family val="2"/>
        <charset val="238"/>
      </rPr>
      <t xml:space="preserve">bruttó </t>
    </r>
    <r>
      <rPr>
        <b/>
        <sz val="10"/>
        <color rgb="FFFF0000"/>
        <rFont val="Arial"/>
        <family val="2"/>
        <charset val="238"/>
      </rPr>
      <t>zárolt nélkül</t>
    </r>
  </si>
  <si>
    <t>át nem utalt kompenzáció összege Ft</t>
  </si>
  <si>
    <r>
      <t xml:space="preserve">kompenzáció elszámolt összege Ft </t>
    </r>
    <r>
      <rPr>
        <b/>
        <sz val="10"/>
        <rFont val="Arial"/>
        <family val="2"/>
        <charset val="238"/>
      </rPr>
      <t>nettó számlázott</t>
    </r>
  </si>
  <si>
    <r>
      <t xml:space="preserve">kompenzáció elszámolt összege Ft </t>
    </r>
    <r>
      <rPr>
        <b/>
        <sz val="10"/>
        <rFont val="Arial"/>
        <family val="2"/>
        <charset val="238"/>
      </rPr>
      <t>bruttó</t>
    </r>
  </si>
  <si>
    <r>
      <t xml:space="preserve">visszafizetendő kompenzáció összege Ft </t>
    </r>
    <r>
      <rPr>
        <b/>
        <sz val="10"/>
        <rFont val="Arial"/>
        <family val="2"/>
        <charset val="238"/>
      </rPr>
      <t>nettó számlázott</t>
    </r>
  </si>
  <si>
    <r>
      <t xml:space="preserve">visszafizetendő kompenzáció összege Ft </t>
    </r>
    <r>
      <rPr>
        <b/>
        <sz val="10"/>
        <rFont val="Arial"/>
        <family val="2"/>
        <charset val="238"/>
      </rPr>
      <t>bruttó</t>
    </r>
  </si>
  <si>
    <r>
      <t>átutalandó kompenzáció összesen Ft</t>
    </r>
    <r>
      <rPr>
        <b/>
        <sz val="10"/>
        <rFont val="Arial"/>
        <family val="2"/>
        <charset val="238"/>
      </rPr>
      <t xml:space="preserve"> bruttó</t>
    </r>
  </si>
  <si>
    <t>intézményműködtetés központi költségek kötelező</t>
  </si>
  <si>
    <t>intézményműködtetés központi költségek önként vállalt</t>
  </si>
  <si>
    <t>intézményműködtetés központi költségek összesen</t>
  </si>
  <si>
    <t>uszoda (hasznosítások tanórai foglalkozáson kívüli, működtetés, fenntartás, karbantartás) önként vállalt</t>
  </si>
  <si>
    <t>sportsátor (működtetés, fenntartás, szabad  kapacitás hasznosítása) önként vállalt</t>
  </si>
  <si>
    <t>iskolabusz önként vállalt</t>
  </si>
  <si>
    <t>iskolai egyéb telefonktsg, ballonos víz önként vállalt</t>
  </si>
  <si>
    <t>iskolai egyéb hasznosí-tással kapcsolatos tételek (Pensio Losonci + GNM Németh L) önként vállalt</t>
  </si>
  <si>
    <t>hivatali takarítás piaci</t>
  </si>
  <si>
    <t>intézmény összesen, hivatali takarítás nélkül kötelező</t>
  </si>
  <si>
    <t>intézmény összesen, hivatali takarítás nélkül önként vállalt</t>
  </si>
  <si>
    <t>intézmény összesen, hivatali takarítás nélkül összesen</t>
  </si>
  <si>
    <t xml:space="preserve"> - beszerzések </t>
  </si>
  <si>
    <t>2021. évi terv</t>
  </si>
  <si>
    <t>2021.12.31. tény</t>
  </si>
  <si>
    <t>2021.12.31 % arány</t>
  </si>
  <si>
    <t>2021. év különbözet</t>
  </si>
  <si>
    <t xml:space="preserve"> 2021. évi terv </t>
  </si>
  <si>
    <t>2021.12.31. % arány</t>
  </si>
  <si>
    <t>lakásgazdálkodási divízió</t>
  </si>
  <si>
    <t>Vagyonhasznosítási divízió</t>
  </si>
  <si>
    <t>társasházi divízió</t>
  </si>
  <si>
    <t>21102. és 21105. cím vagyongazdálkodás</t>
  </si>
  <si>
    <t xml:space="preserve"> 2021.12.31. eltérés</t>
  </si>
  <si>
    <t>össz parkolási ktg. Terv 2021. év ( Fővárosi,más kerületi, önkormányzati )</t>
  </si>
  <si>
    <t>2021. terv</t>
  </si>
  <si>
    <t>2021.év különbözet</t>
  </si>
  <si>
    <t>létszám 2021. január 1.</t>
  </si>
  <si>
    <t>létszám 2021.12.31.</t>
  </si>
  <si>
    <t>Beruházás támogatás 2021</t>
  </si>
  <si>
    <t>2021 évi komp előleg önkéntes</t>
  </si>
  <si>
    <t>2021 évi komp előleg kötelező</t>
  </si>
  <si>
    <t>2021 évi komp előleg összesen</t>
  </si>
  <si>
    <t xml:space="preserve">2020.évről nyitó pénzmaradvány </t>
  </si>
  <si>
    <t>2021.évi komp előleg különbözet önkéntes</t>
  </si>
  <si>
    <t>2021 évi komp előleg különbözet kötelező</t>
  </si>
  <si>
    <t>2021.évi komp előleg különbözet összesen</t>
  </si>
  <si>
    <t>2021.évi pénzmaradvány</t>
  </si>
  <si>
    <t>Összesen visszautalandó 2021.12.31 nettó</t>
  </si>
  <si>
    <t>Összesen visszautalandó 2021.12.31 bruttó</t>
  </si>
  <si>
    <t>2021.06.30 komp előleg önkéntes</t>
  </si>
  <si>
    <t>2021.06.30 komp előleg kötelező</t>
  </si>
  <si>
    <t>2021.06.30 komp előleg összesen</t>
  </si>
  <si>
    <t>2021.06.30 komp előleg különbözet önkéntes</t>
  </si>
  <si>
    <t>2021.06.30 komp előleg különbözet kötelező</t>
  </si>
  <si>
    <t>2021.06.30 komp előleg különbözet összesen</t>
  </si>
  <si>
    <t>2021.06.30 különbözet</t>
  </si>
  <si>
    <t>pénzmaradvány</t>
  </si>
  <si>
    <t xml:space="preserve"> 2021.06.30. eltérés</t>
  </si>
  <si>
    <t xml:space="preserve"> 2021. tény</t>
  </si>
  <si>
    <t xml:space="preserve"> 2021. % arány</t>
  </si>
  <si>
    <t>2021. tény</t>
  </si>
  <si>
    <t>2021.06.30 év különbözet</t>
  </si>
  <si>
    <t>létszám 2021. június 30.</t>
  </si>
  <si>
    <t>2021. év tény</t>
  </si>
  <si>
    <t>létszám 2021.12.31</t>
  </si>
  <si>
    <t>2020. évi kompenzáció elszámoláshoz kapcsolódó előirányzat rendezés</t>
  </si>
  <si>
    <t>szolgáltatási díj mindösszesen (nettó)</t>
  </si>
  <si>
    <t>2020. évi kompenzáció elszámoláshoz kapcsolódó előirányzat rendezés - dologi</t>
  </si>
  <si>
    <t>2020. évi kompenzáció elszámoláshoz kapcsolódó előirányzat rendezés - felhalmozási</t>
  </si>
  <si>
    <t>KOMPENZÁCIÓ/KÖLTSÉGTÉRITÉS MINDÖSSZESEN</t>
  </si>
  <si>
    <t>ÖSSZESEN 2020.évi pénzmaradvánnyal</t>
  </si>
  <si>
    <t xml:space="preserve">KOMPENZÁCIÓ/KÖLTSÉGTÉRITÉS ÖSSZESEN </t>
  </si>
  <si>
    <t>pénzmaradvány 2020</t>
  </si>
  <si>
    <t>Beruházás közt.WC üzemeltetés</t>
  </si>
  <si>
    <t>Beruházás kertészet zárolás feloldva 2021.04.13</t>
  </si>
  <si>
    <t>Beruházás kutyafuttatók zárolás feloldva 2021.04.13</t>
  </si>
  <si>
    <t>Beruházás Gutenberg - Múzeumkert játszóterek zárolás feloldva 2021.04.13</t>
  </si>
  <si>
    <t>Beruházás szeméttárolók kihelyezése zárolás feloldva 2021.04.13</t>
  </si>
  <si>
    <t>Foghíj kertek fejlesztése (Tolnai 23., Magdolna 24.) zárolás feloldva 2021.04.13</t>
  </si>
  <si>
    <t>21/2021.(V.17.) PM döntés FKF "faltól falig" takarítási csomag+"mosó-locsolás, hőséglocsolás"</t>
  </si>
  <si>
    <t>2021.09.23.KT "faltól falig" takarítási csomag részbeni visszavonása</t>
  </si>
  <si>
    <t>2021.09.23.KT fakataszter bővítése</t>
  </si>
  <si>
    <t>2021.09.23.KT Népszínház u. - Kiss J.u.csomópont zöldítése</t>
  </si>
  <si>
    <t>2021.09.23.KT Mikszáth téri szökőkút karbantartása - önk.</t>
  </si>
  <si>
    <t>2021.09.23.KT aszfaltmelegítőgép vásárlása - beruházás - önk.</t>
  </si>
  <si>
    <t>2021.09.23.KT fásítás folytatása (Lujza u.Népszínház u.Fecske u.Nagyfuvaros u.Kiss J.u.Horváth M.t.Corvin köz József u.Teleki tér Dankó u.Tartalék helysz: Szigetvári u.Tolnai u.) - köt</t>
  </si>
  <si>
    <t>2021.09.23.KT játszóterek fejlesztése - köt</t>
  </si>
  <si>
    <t>2021.09.23.KT galambmentesítés - önk.</t>
  </si>
  <si>
    <t>2.362.205. + ÁFA</t>
  </si>
  <si>
    <t>vagyongazdálkodás beruh</t>
  </si>
  <si>
    <t>felhalmozási célú pénzeszköz átadás</t>
  </si>
  <si>
    <t>szolgáltatási díj mindösszesen (bruttó)</t>
  </si>
  <si>
    <t>létszám 2021. december 31.</t>
  </si>
  <si>
    <t>Teljesült Beruházások</t>
  </si>
  <si>
    <t>Különbség Beruházások</t>
  </si>
  <si>
    <t>Intézményműk összesen</t>
  </si>
  <si>
    <t>Intézményműk központ</t>
  </si>
  <si>
    <t>Városüz összesen</t>
  </si>
  <si>
    <t>Városüz Polgármesteri Hivatal megb</t>
  </si>
  <si>
    <t>Városüz központ</t>
  </si>
  <si>
    <t>Városüz mindösszesen</t>
  </si>
  <si>
    <t>Vagyongazdálkodás informatikai fejlesztés 2021</t>
  </si>
  <si>
    <t>Informatikai támogatás 2020-ról</t>
  </si>
  <si>
    <t>nettó össz</t>
  </si>
  <si>
    <r>
      <t xml:space="preserve">2022-ben elszámolandó pénzmaradvány </t>
    </r>
    <r>
      <rPr>
        <b/>
        <sz val="10"/>
        <color rgb="FFFF0000"/>
        <rFont val="Arial"/>
        <family val="2"/>
        <charset val="238"/>
      </rPr>
      <t>nettó</t>
    </r>
  </si>
  <si>
    <t>2021 évi komp nem átutalt</t>
  </si>
  <si>
    <t>pénzmaradvány 2021</t>
  </si>
  <si>
    <r>
      <t>2022-ben elszámolandó pénzmaradvány bru</t>
    </r>
    <r>
      <rPr>
        <b/>
        <sz val="10"/>
        <color rgb="FFFF0000"/>
        <rFont val="Arial"/>
        <family val="2"/>
        <charset val="238"/>
      </rPr>
      <t>ttó</t>
    </r>
  </si>
  <si>
    <t>visszafizetendő nem számlázott</t>
  </si>
  <si>
    <t>21101 cím Parkolás ( önkormányzati tulajdonú parkolóhelyekre számolva)</t>
  </si>
  <si>
    <t xml:space="preserve"> 21106 cím</t>
  </si>
  <si>
    <t>településüzemeltetési feladatok 21104 cím</t>
  </si>
  <si>
    <t xml:space="preserve">Iskolák működtetése 21103 cím </t>
  </si>
  <si>
    <t>2021. évi kompenzáció elszámoláshoz kapcsolódó előirányzat rendezés - dologi</t>
  </si>
  <si>
    <t>2021. évi kompenzáció elszámoláshoz kapcsolódó előirányzat rendezés - felhalmozási</t>
  </si>
  <si>
    <t>ELSZÁMOLANDÓ KOMPENZÁCIÓ/KÖLTSÉGTÉRITÉS MINDÖSSZESEN</t>
  </si>
  <si>
    <t>szolgálatás díj mindösszesen ( bruttó)</t>
  </si>
  <si>
    <t>forintban</t>
  </si>
  <si>
    <t>2020. évi kompenzáció elszámoláshoz kapcsolódó előirányzat rendezés ÁFA</t>
  </si>
  <si>
    <t>Városüz beruházás kompenzáció</t>
  </si>
  <si>
    <t>Városüzemeltetés beruházás</t>
  </si>
  <si>
    <t>Kompenzáció 2021. terv</t>
  </si>
  <si>
    <t>össz parkolási ktg. 2021. év ( Fővárosi,más kerületi, önkormányzati )</t>
  </si>
  <si>
    <t>Parkolás beruh pénzmaradvány 2021</t>
  </si>
  <si>
    <t>Parkolás beruházás</t>
  </si>
  <si>
    <t>Önkormányzat utalja 2022-ben számlázva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</si>
</sst>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F_t_-;\-* #,##0.00\ _F_t_-;_-* &quot;-&quot;??\ _F_t_-;_-@_-"/>
    <numFmt numFmtId="165" formatCode="###\ ###\ ###\ ##0\ \T;[Red]###\ ###\ ###\ ##0\ \K"/>
    <numFmt numFmtId="166" formatCode="_-* #,##0.0\ _F_t_-;\-* #,##0.0\ _F_t_-;_-* &quot;-&quot;??\ _F_t_-;_-@_-"/>
    <numFmt numFmtId="167" formatCode="#,##0.0"/>
    <numFmt numFmtId="168" formatCode="_-* #,##0\ _F_t_-;\-* #,##0\ _F_t_-;_-* &quot;-&quot;??\ _F_t_-;_-@_-"/>
    <numFmt numFmtId="169" formatCode="yyyy/mm/dd;@"/>
    <numFmt numFmtId="170" formatCode="_-* #,##0.0\ _F_t_-;\-* #,##0.0\ _F_t_-;_-* &quot;-&quot;?\ _F_t_-;_-@_-"/>
    <numFmt numFmtId="171" formatCode="#,##0_ ;\-#,##0\ "/>
    <numFmt numFmtId="172" formatCode="#,##0;[Red]#,##0"/>
  </numFmts>
  <fonts count="10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 Narrow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b/>
      <i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7"/>
      <name val="Arial Narrow"/>
      <family val="2"/>
      <charset val="238"/>
    </font>
    <font>
      <b/>
      <sz val="7"/>
      <name val="Arial Narrow"/>
      <family val="2"/>
      <charset val="238"/>
    </font>
    <font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9"/>
      <name val="Arial Narrow"/>
      <family val="2"/>
      <charset val="238"/>
    </font>
    <font>
      <sz val="8"/>
      <color rgb="FF00B050"/>
      <name val="Calibri"/>
      <family val="2"/>
      <charset val="238"/>
      <scheme val="minor"/>
    </font>
    <font>
      <i/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00B050"/>
      <name val="Times New Roman"/>
      <family val="1"/>
      <charset val="238"/>
    </font>
    <font>
      <b/>
      <sz val="8"/>
      <color rgb="FF00B050"/>
      <name val="Times New Roman"/>
      <family val="1"/>
      <charset val="238"/>
    </font>
    <font>
      <b/>
      <sz val="8"/>
      <color rgb="FF00B050"/>
      <name val="Arial"/>
      <family val="2"/>
      <charset val="238"/>
    </font>
    <font>
      <b/>
      <sz val="8"/>
      <color rgb="FF00B0F0"/>
      <name val="Arial"/>
      <family val="2"/>
      <charset val="238"/>
    </font>
    <font>
      <sz val="8"/>
      <color rgb="FF00B0F0"/>
      <name val="Times New Roman"/>
      <family val="1"/>
      <charset val="238"/>
    </font>
    <font>
      <b/>
      <sz val="8"/>
      <color rgb="FF00B0F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0D0D0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68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0" fontId="10" fillId="0" borderId="0"/>
    <xf numFmtId="0" fontId="20" fillId="0" borderId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8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1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88" fillId="0" borderId="0"/>
    <xf numFmtId="0" fontId="92" fillId="0" borderId="0"/>
    <xf numFmtId="0" fontId="9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98" fillId="0" borderId="0"/>
  </cellStyleXfs>
  <cellXfs count="1066">
    <xf numFmtId="0" fontId="0" fillId="0" borderId="0" xfId="0"/>
    <xf numFmtId="0" fontId="9" fillId="0" borderId="0" xfId="0" applyFont="1"/>
    <xf numFmtId="3" fontId="0" fillId="0" borderId="0" xfId="0" applyNumberFormat="1"/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vertical="top" wrapText="1"/>
    </xf>
    <xf numFmtId="168" fontId="13" fillId="0" borderId="0" xfId="22" applyNumberFormat="1" applyFont="1" applyAlignment="1">
      <alignment vertical="top" wrapText="1"/>
    </xf>
    <xf numFmtId="49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168" fontId="0" fillId="0" borderId="0" xfId="22" applyNumberFormat="1" applyFont="1"/>
    <xf numFmtId="168" fontId="0" fillId="0" borderId="0" xfId="22" applyNumberFormat="1" applyFont="1" applyAlignment="1">
      <alignment horizontal="right"/>
    </xf>
    <xf numFmtId="168" fontId="0" fillId="0" borderId="0" xfId="0" applyNumberFormat="1"/>
    <xf numFmtId="0" fontId="9" fillId="0" borderId="0" xfId="29" applyFont="1" applyAlignment="1">
      <alignment wrapText="1"/>
    </xf>
    <xf numFmtId="3" fontId="9" fillId="0" borderId="0" xfId="29" applyNumberFormat="1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23" borderId="0" xfId="0" applyNumberFormat="1" applyFill="1" applyAlignment="1">
      <alignment wrapText="1"/>
    </xf>
    <xf numFmtId="3" fontId="0" fillId="0" borderId="0" xfId="22" applyNumberFormat="1" applyFont="1"/>
    <xf numFmtId="3" fontId="9" fillId="23" borderId="0" xfId="22" applyNumberFormat="1" applyFont="1" applyFill="1"/>
    <xf numFmtId="168" fontId="9" fillId="0" borderId="0" xfId="22" applyNumberFormat="1" applyFont="1"/>
    <xf numFmtId="0" fontId="13" fillId="0" borderId="0" xfId="0" applyFont="1" applyAlignment="1">
      <alignment wrapText="1"/>
    </xf>
    <xf numFmtId="3" fontId="13" fillId="0" borderId="0" xfId="22" applyNumberFormat="1" applyFont="1"/>
    <xf numFmtId="168" fontId="13" fillId="0" borderId="0" xfId="22" applyNumberFormat="1" applyFont="1"/>
    <xf numFmtId="0" fontId="13" fillId="0" borderId="0" xfId="0" applyFont="1"/>
    <xf numFmtId="3" fontId="13" fillId="23" borderId="0" xfId="22" applyNumberFormat="1" applyFont="1" applyFill="1"/>
    <xf numFmtId="0" fontId="9" fillId="0" borderId="0" xfId="0" applyFont="1" applyAlignment="1">
      <alignment wrapText="1"/>
    </xf>
    <xf numFmtId="3" fontId="13" fillId="23" borderId="0" xfId="0" applyNumberFormat="1" applyFont="1" applyFill="1" applyAlignment="1">
      <alignment wrapText="1"/>
    </xf>
    <xf numFmtId="3" fontId="13" fillId="0" borderId="0" xfId="0" applyNumberFormat="1" applyFont="1" applyAlignment="1">
      <alignment wrapText="1"/>
    </xf>
    <xf numFmtId="3" fontId="13" fillId="28" borderId="0" xfId="0" applyNumberFormat="1" applyFont="1" applyFill="1" applyAlignment="1">
      <alignment wrapText="1"/>
    </xf>
    <xf numFmtId="168" fontId="13" fillId="0" borderId="0" xfId="0" applyNumberFormat="1" applyFont="1"/>
    <xf numFmtId="49" fontId="13" fillId="0" borderId="0" xfId="0" applyNumberFormat="1" applyFont="1" applyAlignment="1">
      <alignment wrapText="1"/>
    </xf>
    <xf numFmtId="168" fontId="0" fillId="0" borderId="0" xfId="22" applyNumberFormat="1" applyFont="1" applyAlignment="1">
      <alignment wrapText="1"/>
    </xf>
    <xf numFmtId="168" fontId="0" fillId="0" borderId="0" xfId="22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168" fontId="13" fillId="0" borderId="0" xfId="22" applyNumberFormat="1" applyFont="1" applyAlignment="1">
      <alignment horizontal="right" wrapText="1"/>
    </xf>
    <xf numFmtId="0" fontId="39" fillId="0" borderId="0" xfId="0" applyFont="1" applyAlignment="1">
      <alignment wrapText="1"/>
    </xf>
    <xf numFmtId="0" fontId="9" fillId="28" borderId="0" xfId="0" applyFont="1" applyFill="1" applyAlignment="1">
      <alignment wrapText="1"/>
    </xf>
    <xf numFmtId="168" fontId="0" fillId="28" borderId="0" xfId="0" applyNumberFormat="1" applyFill="1"/>
    <xf numFmtId="0" fontId="14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167" fontId="41" fillId="0" borderId="4" xfId="0" applyNumberFormat="1" applyFont="1" applyBorder="1"/>
    <xf numFmtId="0" fontId="40" fillId="0" borderId="4" xfId="0" applyFont="1" applyBorder="1" applyAlignment="1">
      <alignment horizontal="left" vertical="center" wrapText="1"/>
    </xf>
    <xf numFmtId="167" fontId="41" fillId="0" borderId="4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3" fontId="42" fillId="0" borderId="4" xfId="0" applyNumberFormat="1" applyFont="1" applyBorder="1"/>
    <xf numFmtId="167" fontId="40" fillId="0" borderId="4" xfId="0" applyNumberFormat="1" applyFont="1" applyBorder="1"/>
    <xf numFmtId="9" fontId="42" fillId="0" borderId="13" xfId="32" applyFont="1" applyBorder="1"/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166" fontId="44" fillId="0" borderId="0" xfId="22" applyNumberFormat="1" applyFont="1"/>
    <xf numFmtId="0" fontId="16" fillId="0" borderId="4" xfId="0" applyFont="1" applyBorder="1" applyAlignment="1">
      <alignment horizontal="center" vertical="center" wrapText="1"/>
    </xf>
    <xf numFmtId="166" fontId="44" fillId="0" borderId="8" xfId="22" applyNumberFormat="1" applyFont="1" applyBorder="1" applyAlignment="1">
      <alignment vertical="center" wrapText="1"/>
    </xf>
    <xf numFmtId="166" fontId="44" fillId="0" borderId="5" xfId="22" applyNumberFormat="1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166" fontId="44" fillId="0" borderId="4" xfId="22" applyNumberFormat="1" applyFont="1" applyBorder="1" applyAlignment="1">
      <alignment vertical="center" wrapText="1"/>
    </xf>
    <xf numFmtId="166" fontId="44" fillId="0" borderId="6" xfId="22" applyNumberFormat="1" applyFont="1" applyBorder="1" applyAlignment="1">
      <alignment vertical="center" wrapText="1"/>
    </xf>
    <xf numFmtId="9" fontId="46" fillId="0" borderId="13" xfId="32" applyFont="1" applyBorder="1"/>
    <xf numFmtId="0" fontId="48" fillId="0" borderId="0" xfId="0" applyFont="1" applyAlignment="1">
      <alignment horizontal="left" vertical="center" wrapText="1"/>
    </xf>
    <xf numFmtId="167" fontId="49" fillId="0" borderId="0" xfId="0" applyNumberFormat="1" applyFont="1"/>
    <xf numFmtId="167" fontId="50" fillId="0" borderId="0" xfId="0" applyNumberFormat="1" applyFont="1"/>
    <xf numFmtId="0" fontId="48" fillId="0" borderId="39" xfId="0" applyFont="1" applyBorder="1" applyAlignment="1">
      <alignment horizontal="center" vertical="center" wrapText="1"/>
    </xf>
    <xf numFmtId="167" fontId="49" fillId="0" borderId="34" xfId="0" applyNumberFormat="1" applyFont="1" applyBorder="1"/>
    <xf numFmtId="0" fontId="48" fillId="0" borderId="10" xfId="0" applyFont="1" applyBorder="1" applyAlignment="1">
      <alignment horizontal="center" vertical="center" wrapText="1"/>
    </xf>
    <xf numFmtId="167" fontId="49" fillId="0" borderId="10" xfId="0" applyNumberFormat="1" applyFont="1" applyBorder="1" applyAlignment="1">
      <alignment horizontal="center" vertical="center"/>
    </xf>
    <xf numFmtId="167" fontId="49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7" fontId="49" fillId="0" borderId="11" xfId="0" applyNumberFormat="1" applyFont="1" applyBorder="1" applyAlignment="1">
      <alignment horizontal="center" vertical="center" wrapText="1"/>
    </xf>
    <xf numFmtId="167" fontId="49" fillId="27" borderId="11" xfId="0" applyNumberFormat="1" applyFont="1" applyFill="1" applyBorder="1" applyAlignment="1">
      <alignment horizontal="center" vertical="center" wrapText="1"/>
    </xf>
    <xf numFmtId="167" fontId="49" fillId="29" borderId="11" xfId="0" applyNumberFormat="1" applyFont="1" applyFill="1" applyBorder="1" applyAlignment="1">
      <alignment horizontal="center" vertical="center" wrapText="1"/>
    </xf>
    <xf numFmtId="167" fontId="49" fillId="0" borderId="12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167" fontId="53" fillId="0" borderId="33" xfId="0" applyNumberFormat="1" applyFont="1" applyBorder="1"/>
    <xf numFmtId="167" fontId="53" fillId="0" borderId="17" xfId="0" applyNumberFormat="1" applyFont="1" applyBorder="1"/>
    <xf numFmtId="9" fontId="51" fillId="0" borderId="35" xfId="32" applyFont="1" applyBorder="1"/>
    <xf numFmtId="0" fontId="17" fillId="0" borderId="0" xfId="0" applyFont="1"/>
    <xf numFmtId="167" fontId="44" fillId="0" borderId="4" xfId="0" applyNumberFormat="1" applyFont="1" applyBorder="1"/>
    <xf numFmtId="167" fontId="44" fillId="0" borderId="4" xfId="0" applyNumberFormat="1" applyFont="1" applyBorder="1" applyAlignment="1">
      <alignment horizontal="center" wrapText="1"/>
    </xf>
    <xf numFmtId="3" fontId="54" fillId="0" borderId="13" xfId="0" applyNumberFormat="1" applyFont="1" applyBorder="1"/>
    <xf numFmtId="3" fontId="54" fillId="0" borderId="14" xfId="0" applyNumberFormat="1" applyFont="1" applyBorder="1"/>
    <xf numFmtId="3" fontId="46" fillId="0" borderId="13" xfId="0" applyNumberFormat="1" applyFont="1" applyBorder="1"/>
    <xf numFmtId="3" fontId="54" fillId="0" borderId="17" xfId="0" applyNumberFormat="1" applyFont="1" applyBorder="1"/>
    <xf numFmtId="3" fontId="17" fillId="0" borderId="0" xfId="0" applyNumberFormat="1" applyFont="1"/>
    <xf numFmtId="9" fontId="54" fillId="0" borderId="13" xfId="32" applyFont="1" applyBorder="1"/>
    <xf numFmtId="4" fontId="0" fillId="0" borderId="0" xfId="0" applyNumberFormat="1"/>
    <xf numFmtId="0" fontId="8" fillId="0" borderId="0" xfId="0" applyFont="1" applyAlignment="1">
      <alignment wrapText="1"/>
    </xf>
    <xf numFmtId="168" fontId="8" fillId="0" borderId="0" xfId="22" applyNumberFormat="1"/>
    <xf numFmtId="0" fontId="0" fillId="28" borderId="0" xfId="0" applyFill="1"/>
    <xf numFmtId="3" fontId="0" fillId="28" borderId="0" xfId="0" applyNumberFormat="1" applyFill="1"/>
    <xf numFmtId="3" fontId="13" fillId="0" borderId="0" xfId="0" applyNumberFormat="1" applyFont="1"/>
    <xf numFmtId="0" fontId="21" fillId="0" borderId="4" xfId="0" applyFont="1" applyBorder="1" applyAlignment="1">
      <alignment horizontal="left" vertical="center" wrapText="1"/>
    </xf>
    <xf numFmtId="3" fontId="22" fillId="0" borderId="4" xfId="0" applyNumberFormat="1" applyFont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left" vertical="center" wrapText="1"/>
    </xf>
    <xf numFmtId="3" fontId="24" fillId="0" borderId="4" xfId="0" applyNumberFormat="1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167" fontId="0" fillId="0" borderId="4" xfId="0" applyNumberFormat="1" applyBorder="1"/>
    <xf numFmtId="3" fontId="55" fillId="0" borderId="4" xfId="0" applyNumberFormat="1" applyFont="1" applyBorder="1" applyAlignment="1">
      <alignment horizontal="left" vertical="center" wrapText="1"/>
    </xf>
    <xf numFmtId="3" fontId="57" fillId="0" borderId="4" xfId="0" applyNumberFormat="1" applyFont="1" applyBorder="1" applyAlignment="1">
      <alignment horizontal="left" vertical="center" wrapText="1"/>
    </xf>
    <xf numFmtId="3" fontId="58" fillId="0" borderId="4" xfId="0" applyNumberFormat="1" applyFont="1" applyBorder="1" applyAlignment="1">
      <alignment horizontal="left" vertical="center" wrapText="1"/>
    </xf>
    <xf numFmtId="3" fontId="57" fillId="0" borderId="34" xfId="0" applyNumberFormat="1" applyFont="1" applyBorder="1" applyAlignment="1">
      <alignment horizontal="left" vertical="center" wrapText="1"/>
    </xf>
    <xf numFmtId="3" fontId="35" fillId="0" borderId="13" xfId="0" applyNumberFormat="1" applyFont="1" applyBorder="1" applyAlignment="1">
      <alignment horizontal="left" vertical="center" wrapText="1"/>
    </xf>
    <xf numFmtId="3" fontId="35" fillId="0" borderId="17" xfId="0" applyNumberFormat="1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left" vertical="center" wrapText="1"/>
    </xf>
    <xf numFmtId="9" fontId="32" fillId="0" borderId="4" xfId="32" applyFont="1" applyBorder="1"/>
    <xf numFmtId="9" fontId="0" fillId="0" borderId="4" xfId="32" applyFont="1" applyBorder="1"/>
    <xf numFmtId="9" fontId="0" fillId="0" borderId="34" xfId="32" applyFont="1" applyBorder="1"/>
    <xf numFmtId="9" fontId="0" fillId="0" borderId="13" xfId="32" applyFont="1" applyBorder="1"/>
    <xf numFmtId="9" fontId="0" fillId="0" borderId="17" xfId="32" applyFont="1" applyBorder="1"/>
    <xf numFmtId="166" fontId="17" fillId="0" borderId="4" xfId="22" applyNumberFormat="1" applyFont="1" applyBorder="1"/>
    <xf numFmtId="166" fontId="17" fillId="0" borderId="5" xfId="22" applyNumberFormat="1" applyFont="1" applyBorder="1"/>
    <xf numFmtId="166" fontId="17" fillId="0" borderId="8" xfId="22" applyNumberFormat="1" applyFont="1" applyBorder="1"/>
    <xf numFmtId="166" fontId="17" fillId="0" borderId="6" xfId="22" applyNumberFormat="1" applyFont="1" applyBorder="1"/>
    <xf numFmtId="166" fontId="17" fillId="0" borderId="9" xfId="22" applyNumberFormat="1" applyFont="1" applyBorder="1"/>
    <xf numFmtId="0" fontId="61" fillId="0" borderId="8" xfId="0" applyFont="1" applyBorder="1" applyAlignment="1">
      <alignment horizontal="left" vertical="center" wrapText="1"/>
    </xf>
    <xf numFmtId="167" fontId="62" fillId="0" borderId="8" xfId="0" applyNumberFormat="1" applyFont="1" applyBorder="1"/>
    <xf numFmtId="167" fontId="63" fillId="0" borderId="57" xfId="0" applyNumberFormat="1" applyFont="1" applyBorder="1"/>
    <xf numFmtId="3" fontId="64" fillId="0" borderId="8" xfId="0" applyNumberFormat="1" applyFont="1" applyBorder="1" applyAlignment="1">
      <alignment horizontal="left" vertical="center" wrapText="1"/>
    </xf>
    <xf numFmtId="3" fontId="66" fillId="0" borderId="8" xfId="0" applyNumberFormat="1" applyFont="1" applyBorder="1" applyAlignment="1">
      <alignment horizontal="left" vertical="center" wrapText="1"/>
    </xf>
    <xf numFmtId="3" fontId="67" fillId="0" borderId="8" xfId="0" applyNumberFormat="1" applyFont="1" applyBorder="1" applyAlignment="1">
      <alignment horizontal="left" vertical="center" wrapText="1"/>
    </xf>
    <xf numFmtId="3" fontId="66" fillId="0" borderId="45" xfId="0" applyNumberFormat="1" applyFont="1" applyBorder="1" applyAlignment="1">
      <alignment horizontal="left" vertical="center" wrapText="1"/>
    </xf>
    <xf numFmtId="3" fontId="66" fillId="0" borderId="58" xfId="0" applyNumberFormat="1" applyFont="1" applyBorder="1" applyAlignment="1">
      <alignment horizontal="left" vertical="center" wrapText="1"/>
    </xf>
    <xf numFmtId="3" fontId="64" fillId="0" borderId="40" xfId="0" applyNumberFormat="1" applyFont="1" applyBorder="1" applyAlignment="1">
      <alignment horizontal="left" vertical="center" wrapText="1"/>
    </xf>
    <xf numFmtId="3" fontId="61" fillId="0" borderId="59" xfId="0" applyNumberFormat="1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1" fillId="0" borderId="59" xfId="0" applyFont="1" applyBorder="1" applyAlignment="1">
      <alignment horizontal="left" vertical="center" wrapText="1"/>
    </xf>
    <xf numFmtId="0" fontId="61" fillId="0" borderId="45" xfId="0" applyFont="1" applyBorder="1" applyAlignment="1">
      <alignment horizontal="left" vertical="center" wrapText="1"/>
    </xf>
    <xf numFmtId="0" fontId="66" fillId="0" borderId="45" xfId="0" applyFont="1" applyBorder="1" applyAlignment="1">
      <alignment horizontal="left" vertical="center" wrapText="1"/>
    </xf>
    <xf numFmtId="0" fontId="64" fillId="0" borderId="60" xfId="0" applyFont="1" applyBorder="1" applyAlignment="1">
      <alignment horizontal="left" vertical="center" wrapText="1"/>
    </xf>
    <xf numFmtId="0" fontId="66" fillId="0" borderId="58" xfId="0" applyFont="1" applyBorder="1" applyAlignment="1">
      <alignment horizontal="left" vertical="center" wrapText="1"/>
    </xf>
    <xf numFmtId="167" fontId="27" fillId="0" borderId="4" xfId="0" applyNumberFormat="1" applyFont="1" applyBorder="1"/>
    <xf numFmtId="166" fontId="16" fillId="0" borderId="8" xfId="22" applyNumberFormat="1" applyFont="1" applyBorder="1" applyAlignment="1">
      <alignment vertical="center" wrapText="1"/>
    </xf>
    <xf numFmtId="166" fontId="16" fillId="0" borderId="5" xfId="22" applyNumberFormat="1" applyFont="1" applyBorder="1" applyAlignment="1">
      <alignment vertical="center" wrapText="1"/>
    </xf>
    <xf numFmtId="166" fontId="16" fillId="0" borderId="9" xfId="22" applyNumberFormat="1" applyFont="1" applyBorder="1" applyAlignment="1">
      <alignment vertical="center" wrapText="1"/>
    </xf>
    <xf numFmtId="166" fontId="16" fillId="0" borderId="4" xfId="22" applyNumberFormat="1" applyFont="1" applyBorder="1" applyAlignment="1">
      <alignment vertical="center" wrapText="1"/>
    </xf>
    <xf numFmtId="166" fontId="16" fillId="0" borderId="6" xfId="22" applyNumberFormat="1" applyFont="1" applyBorder="1" applyAlignment="1">
      <alignment vertical="center" wrapText="1"/>
    </xf>
    <xf numFmtId="170" fontId="17" fillId="0" borderId="0" xfId="0" applyNumberFormat="1" applyFont="1"/>
    <xf numFmtId="168" fontId="17" fillId="0" borderId="0" xfId="0" applyNumberFormat="1" applyFont="1"/>
    <xf numFmtId="0" fontId="11" fillId="28" borderId="0" xfId="0" applyFont="1" applyFill="1"/>
    <xf numFmtId="4" fontId="42" fillId="0" borderId="4" xfId="0" applyNumberFormat="1" applyFont="1" applyBorder="1"/>
    <xf numFmtId="4" fontId="54" fillId="0" borderId="13" xfId="0" applyNumberFormat="1" applyFont="1" applyBorder="1"/>
    <xf numFmtId="4" fontId="54" fillId="0" borderId="17" xfId="0" applyNumberFormat="1" applyFont="1" applyBorder="1"/>
    <xf numFmtId="4" fontId="53" fillId="0" borderId="37" xfId="0" applyNumberFormat="1" applyFont="1" applyBorder="1"/>
    <xf numFmtId="4" fontId="53" fillId="0" borderId="33" xfId="0" applyNumberFormat="1" applyFont="1" applyBorder="1"/>
    <xf numFmtId="4" fontId="53" fillId="0" borderId="17" xfId="0" applyNumberFormat="1" applyFont="1" applyBorder="1"/>
    <xf numFmtId="4" fontId="51" fillId="0" borderId="41" xfId="0" applyNumberFormat="1" applyFont="1" applyBorder="1"/>
    <xf numFmtId="0" fontId="8" fillId="0" borderId="0" xfId="29" applyFont="1" applyAlignment="1">
      <alignment wrapText="1"/>
    </xf>
    <xf numFmtId="49" fontId="8" fillId="0" borderId="0" xfId="0" applyNumberFormat="1" applyFont="1" applyAlignment="1">
      <alignment wrapText="1"/>
    </xf>
    <xf numFmtId="0" fontId="44" fillId="0" borderId="0" xfId="0" applyFont="1" applyAlignment="1">
      <alignment vertical="center" wrapText="1"/>
    </xf>
    <xf numFmtId="0" fontId="44" fillId="0" borderId="4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69" fillId="0" borderId="0" xfId="0" applyFont="1"/>
    <xf numFmtId="4" fontId="45" fillId="0" borderId="5" xfId="0" applyNumberFormat="1" applyFont="1" applyBorder="1"/>
    <xf numFmtId="4" fontId="44" fillId="0" borderId="4" xfId="0" applyNumberFormat="1" applyFont="1" applyBorder="1" applyAlignment="1">
      <alignment vertical="center" wrapText="1"/>
    </xf>
    <xf numFmtId="4" fontId="54" fillId="0" borderId="14" xfId="0" applyNumberFormat="1" applyFont="1" applyBorder="1"/>
    <xf numFmtId="4" fontId="44" fillId="0" borderId="34" xfId="0" applyNumberFormat="1" applyFont="1" applyBorder="1"/>
    <xf numFmtId="4" fontId="44" fillId="0" borderId="13" xfId="0" applyNumberFormat="1" applyFont="1" applyBorder="1"/>
    <xf numFmtId="4" fontId="44" fillId="0" borderId="19" xfId="0" applyNumberFormat="1" applyFont="1" applyBorder="1"/>
    <xf numFmtId="4" fontId="44" fillId="0" borderId="20" xfId="0" applyNumberFormat="1" applyFont="1" applyBorder="1"/>
    <xf numFmtId="4" fontId="44" fillId="0" borderId="48" xfId="0" applyNumberFormat="1" applyFont="1" applyBorder="1"/>
    <xf numFmtId="4" fontId="46" fillId="0" borderId="13" xfId="0" applyNumberFormat="1" applyFont="1" applyBorder="1"/>
    <xf numFmtId="4" fontId="46" fillId="0" borderId="15" xfId="0" applyNumberFormat="1" applyFont="1" applyBorder="1"/>
    <xf numFmtId="4" fontId="46" fillId="0" borderId="24" xfId="0" applyNumberFormat="1" applyFont="1" applyBorder="1"/>
    <xf numFmtId="4" fontId="46" fillId="0" borderId="16" xfId="0" applyNumberFormat="1" applyFont="1" applyBorder="1"/>
    <xf numFmtId="4" fontId="46" fillId="0" borderId="27" xfId="0" applyNumberFormat="1" applyFont="1" applyBorder="1"/>
    <xf numFmtId="0" fontId="27" fillId="0" borderId="0" xfId="0" applyFont="1"/>
    <xf numFmtId="3" fontId="13" fillId="0" borderId="0" xfId="22" applyNumberFormat="1" applyFont="1" applyAlignment="1">
      <alignment horizontal="right"/>
    </xf>
    <xf numFmtId="168" fontId="13" fillId="0" borderId="0" xfId="22" applyNumberFormat="1" applyFont="1" applyAlignment="1">
      <alignment horizontal="right"/>
    </xf>
    <xf numFmtId="0" fontId="71" fillId="0" borderId="0" xfId="0" applyFont="1"/>
    <xf numFmtId="4" fontId="71" fillId="0" borderId="0" xfId="0" applyNumberFormat="1" applyFont="1"/>
    <xf numFmtId="3" fontId="11" fillId="0" borderId="0" xfId="0" applyNumberFormat="1" applyFont="1"/>
    <xf numFmtId="168" fontId="11" fillId="0" borderId="0" xfId="0" applyNumberFormat="1" applyFont="1"/>
    <xf numFmtId="167" fontId="0" fillId="0" borderId="0" xfId="0" applyNumberFormat="1"/>
    <xf numFmtId="168" fontId="39" fillId="0" borderId="0" xfId="22" applyNumberFormat="1" applyFont="1"/>
    <xf numFmtId="3" fontId="9" fillId="0" borderId="0" xfId="22" applyNumberFormat="1" applyFont="1"/>
    <xf numFmtId="168" fontId="38" fillId="0" borderId="0" xfId="22" applyNumberFormat="1" applyFont="1" applyAlignment="1">
      <alignment horizontal="right"/>
    </xf>
    <xf numFmtId="0" fontId="72" fillId="0" borderId="0" xfId="0" applyFont="1"/>
    <xf numFmtId="0" fontId="74" fillId="0" borderId="0" xfId="0" applyFont="1" applyAlignment="1">
      <alignment horizontal="right"/>
    </xf>
    <xf numFmtId="0" fontId="75" fillId="30" borderId="18" xfId="0" applyFont="1" applyFill="1" applyBorder="1" applyAlignment="1">
      <alignment horizontal="center" vertical="center" wrapText="1"/>
    </xf>
    <xf numFmtId="169" fontId="0" fillId="0" borderId="0" xfId="0" applyNumberFormat="1"/>
    <xf numFmtId="0" fontId="73" fillId="0" borderId="0" xfId="0" applyFont="1"/>
    <xf numFmtId="4" fontId="73" fillId="0" borderId="0" xfId="0" applyNumberFormat="1" applyFont="1"/>
    <xf numFmtId="0" fontId="76" fillId="0" borderId="0" xfId="0" applyFont="1"/>
    <xf numFmtId="4" fontId="76" fillId="0" borderId="0" xfId="0" applyNumberFormat="1" applyFont="1"/>
    <xf numFmtId="0" fontId="77" fillId="0" borderId="0" xfId="0" applyFont="1"/>
    <xf numFmtId="4" fontId="76" fillId="28" borderId="0" xfId="0" applyNumberFormat="1" applyFont="1" applyFill="1"/>
    <xf numFmtId="3" fontId="76" fillId="28" borderId="0" xfId="0" applyNumberFormat="1" applyFont="1" applyFill="1"/>
    <xf numFmtId="168" fontId="77" fillId="0" borderId="0" xfId="22" applyNumberFormat="1" applyFont="1"/>
    <xf numFmtId="168" fontId="76" fillId="28" borderId="0" xfId="22" applyNumberFormat="1" applyFont="1" applyFill="1"/>
    <xf numFmtId="4" fontId="71" fillId="28" borderId="0" xfId="0" applyNumberFormat="1" applyFont="1" applyFill="1"/>
    <xf numFmtId="4" fontId="73" fillId="28" borderId="0" xfId="0" applyNumberFormat="1" applyFont="1" applyFill="1"/>
    <xf numFmtId="4" fontId="44" fillId="0" borderId="36" xfId="0" applyNumberFormat="1" applyFont="1" applyBorder="1" applyAlignment="1">
      <alignment vertical="center" wrapText="1"/>
    </xf>
    <xf numFmtId="4" fontId="44" fillId="0" borderId="5" xfId="0" applyNumberFormat="1" applyFont="1" applyBorder="1" applyAlignment="1">
      <alignment vertical="center" wrapText="1"/>
    </xf>
    <xf numFmtId="4" fontId="54" fillId="0" borderId="4" xfId="0" applyNumberFormat="1" applyFont="1" applyBorder="1"/>
    <xf numFmtId="4" fontId="54" fillId="0" borderId="15" xfId="0" applyNumberFormat="1" applyFont="1" applyBorder="1"/>
    <xf numFmtId="4" fontId="65" fillId="0" borderId="4" xfId="0" applyNumberFormat="1" applyFont="1" applyBorder="1"/>
    <xf numFmtId="4" fontId="27" fillId="0" borderId="4" xfId="0" applyNumberFormat="1" applyFont="1" applyBorder="1"/>
    <xf numFmtId="4" fontId="68" fillId="0" borderId="4" xfId="0" applyNumberFormat="1" applyFont="1" applyBorder="1"/>
    <xf numFmtId="4" fontId="63" fillId="0" borderId="4" xfId="0" applyNumberFormat="1" applyFont="1" applyBorder="1"/>
    <xf numFmtId="4" fontId="27" fillId="0" borderId="34" xfId="0" applyNumberFormat="1" applyFont="1" applyBorder="1"/>
    <xf numFmtId="4" fontId="63" fillId="0" borderId="13" xfId="0" applyNumberFormat="1" applyFont="1" applyBorder="1"/>
    <xf numFmtId="4" fontId="27" fillId="0" borderId="17" xfId="0" applyNumberFormat="1" applyFont="1" applyBorder="1"/>
    <xf numFmtId="4" fontId="27" fillId="0" borderId="13" xfId="0" applyNumberFormat="1" applyFont="1" applyBorder="1"/>
    <xf numFmtId="4" fontId="27" fillId="25" borderId="4" xfId="0" applyNumberFormat="1" applyFont="1" applyFill="1" applyBorder="1"/>
    <xf numFmtId="4" fontId="64" fillId="0" borderId="8" xfId="0" applyNumberFormat="1" applyFont="1" applyBorder="1" applyAlignment="1">
      <alignment horizontal="right" vertical="center" wrapText="1"/>
    </xf>
    <xf numFmtId="4" fontId="66" fillId="0" borderId="8" xfId="0" applyNumberFormat="1" applyFont="1" applyBorder="1" applyAlignment="1">
      <alignment horizontal="right" vertical="center" wrapText="1"/>
    </xf>
    <xf numFmtId="4" fontId="62" fillId="0" borderId="8" xfId="0" applyNumberFormat="1" applyFont="1" applyBorder="1"/>
    <xf numFmtId="4" fontId="62" fillId="0" borderId="46" xfId="0" applyNumberFormat="1" applyFont="1" applyBorder="1"/>
    <xf numFmtId="4" fontId="64" fillId="0" borderId="35" xfId="0" applyNumberFormat="1" applyFont="1" applyBorder="1" applyAlignment="1">
      <alignment horizontal="right" vertical="center" wrapText="1"/>
    </xf>
    <xf numFmtId="4" fontId="61" fillId="0" borderId="37" xfId="0" applyNumberFormat="1" applyFont="1" applyBorder="1" applyAlignment="1">
      <alignment horizontal="left" vertical="center" wrapText="1"/>
    </xf>
    <xf numFmtId="4" fontId="66" fillId="0" borderId="46" xfId="0" applyNumberFormat="1" applyFont="1" applyBorder="1" applyAlignment="1">
      <alignment horizontal="left" vertical="center" wrapText="1"/>
    </xf>
    <xf numFmtId="4" fontId="68" fillId="0" borderId="35" xfId="0" applyNumberFormat="1" applyFont="1" applyBorder="1"/>
    <xf numFmtId="4" fontId="65" fillId="0" borderId="35" xfId="0" applyNumberFormat="1" applyFont="1" applyBorder="1"/>
    <xf numFmtId="4" fontId="62" fillId="0" borderId="37" xfId="0" applyNumberFormat="1" applyFont="1" applyBorder="1"/>
    <xf numFmtId="4" fontId="68" fillId="0" borderId="61" xfId="0" applyNumberFormat="1" applyFont="1" applyBorder="1"/>
    <xf numFmtId="4" fontId="52" fillId="0" borderId="35" xfId="0" applyNumberFormat="1" applyFont="1" applyBorder="1"/>
    <xf numFmtId="4" fontId="61" fillId="0" borderId="8" xfId="0" applyNumberFormat="1" applyFont="1" applyBorder="1" applyAlignment="1">
      <alignment horizontal="left" vertical="center" wrapText="1"/>
    </xf>
    <xf numFmtId="4" fontId="63" fillId="0" borderId="57" xfId="0" applyNumberFormat="1" applyFont="1" applyBorder="1"/>
    <xf numFmtId="4" fontId="25" fillId="0" borderId="4" xfId="22" applyNumberFormat="1" applyFont="1" applyBorder="1"/>
    <xf numFmtId="4" fontId="25" fillId="0" borderId="5" xfId="22" applyNumberFormat="1" applyFont="1" applyBorder="1"/>
    <xf numFmtId="4" fontId="25" fillId="0" borderId="8" xfId="22" applyNumberFormat="1" applyFont="1" applyBorder="1"/>
    <xf numFmtId="4" fontId="25" fillId="0" borderId="6" xfId="22" applyNumberFormat="1" applyFont="1" applyBorder="1"/>
    <xf numFmtId="4" fontId="26" fillId="0" borderId="5" xfId="22" applyNumberFormat="1" applyFont="1" applyBorder="1"/>
    <xf numFmtId="4" fontId="17" fillId="0" borderId="6" xfId="22" applyNumberFormat="1" applyFont="1" applyBorder="1"/>
    <xf numFmtId="4" fontId="26" fillId="0" borderId="8" xfId="22" applyNumberFormat="1" applyFont="1" applyBorder="1"/>
    <xf numFmtId="4" fontId="17" fillId="0" borderId="34" xfId="22" applyNumberFormat="1" applyFont="1" applyBorder="1"/>
    <xf numFmtId="4" fontId="26" fillId="0" borderId="48" xfId="22" applyNumberFormat="1" applyFont="1" applyBorder="1"/>
    <xf numFmtId="4" fontId="17" fillId="0" borderId="50" xfId="22" applyNumberFormat="1" applyFont="1" applyBorder="1"/>
    <xf numFmtId="4" fontId="17" fillId="0" borderId="13" xfId="22" applyNumberFormat="1" applyFont="1" applyBorder="1"/>
    <xf numFmtId="4" fontId="17" fillId="0" borderId="20" xfId="22" applyNumberFormat="1" applyFont="1" applyBorder="1"/>
    <xf numFmtId="4" fontId="17" fillId="0" borderId="17" xfId="22" applyNumberFormat="1" applyFont="1" applyBorder="1"/>
    <xf numFmtId="4" fontId="26" fillId="0" borderId="31" xfId="22" applyNumberFormat="1" applyFont="1" applyBorder="1"/>
    <xf numFmtId="4" fontId="17" fillId="0" borderId="32" xfId="22" applyNumberFormat="1" applyFont="1" applyBorder="1"/>
    <xf numFmtId="4" fontId="17" fillId="0" borderId="19" xfId="22" applyNumberFormat="1" applyFont="1" applyBorder="1"/>
    <xf numFmtId="4" fontId="17" fillId="0" borderId="35" xfId="22" applyNumberFormat="1" applyFont="1" applyBorder="1"/>
    <xf numFmtId="4" fontId="16" fillId="0" borderId="13" xfId="22" applyNumberFormat="1" applyFont="1" applyBorder="1"/>
    <xf numFmtId="4" fontId="16" fillId="0" borderId="19" xfId="22" applyNumberFormat="1" applyFont="1" applyBorder="1"/>
    <xf numFmtId="4" fontId="16" fillId="0" borderId="35" xfId="22" applyNumberFormat="1" applyFont="1" applyBorder="1"/>
    <xf numFmtId="4" fontId="16" fillId="0" borderId="20" xfId="22" applyNumberFormat="1" applyFont="1" applyBorder="1"/>
    <xf numFmtId="4" fontId="46" fillId="0" borderId="35" xfId="22" applyNumberFormat="1" applyFont="1" applyBorder="1"/>
    <xf numFmtId="4" fontId="46" fillId="0" borderId="17" xfId="22" applyNumberFormat="1" applyFont="1" applyBorder="1"/>
    <xf numFmtId="4" fontId="46" fillId="0" borderId="31" xfId="22" applyNumberFormat="1" applyFont="1" applyBorder="1"/>
    <xf numFmtId="4" fontId="46" fillId="0" borderId="37" xfId="22" applyNumberFormat="1" applyFont="1" applyBorder="1"/>
    <xf numFmtId="4" fontId="46" fillId="0" borderId="32" xfId="22" applyNumberFormat="1" applyFont="1" applyBorder="1"/>
    <xf numFmtId="4" fontId="46" fillId="0" borderId="38" xfId="22" applyNumberFormat="1" applyFont="1" applyBorder="1"/>
    <xf numFmtId="4" fontId="0" fillId="0" borderId="4" xfId="0" applyNumberFormat="1" applyBorder="1"/>
    <xf numFmtId="4" fontId="56" fillId="0" borderId="4" xfId="0" applyNumberFormat="1" applyFont="1" applyBorder="1"/>
    <xf numFmtId="4" fontId="0" fillId="0" borderId="34" xfId="0" applyNumberFormat="1" applyBorder="1"/>
    <xf numFmtId="4" fontId="0" fillId="0" borderId="13" xfId="0" applyNumberFormat="1" applyBorder="1"/>
    <xf numFmtId="4" fontId="0" fillId="0" borderId="17" xfId="0" applyNumberFormat="1" applyBorder="1"/>
    <xf numFmtId="4" fontId="42" fillId="0" borderId="13" xfId="0" applyNumberFormat="1" applyFont="1" applyBorder="1"/>
    <xf numFmtId="4" fontId="42" fillId="0" borderId="14" xfId="0" applyNumberFormat="1" applyFont="1" applyBorder="1"/>
    <xf numFmtId="4" fontId="43" fillId="0" borderId="13" xfId="0" applyNumberFormat="1" applyFont="1" applyBorder="1"/>
    <xf numFmtId="4" fontId="42" fillId="0" borderId="17" xfId="0" applyNumberFormat="1" applyFont="1" applyBorder="1"/>
    <xf numFmtId="0" fontId="17" fillId="0" borderId="15" xfId="0" applyFont="1" applyBorder="1" applyAlignment="1">
      <alignment horizontal="left" vertical="center" wrapText="1"/>
    </xf>
    <xf numFmtId="166" fontId="45" fillId="0" borderId="34" xfId="22" applyNumberFormat="1" applyFont="1" applyBorder="1"/>
    <xf numFmtId="166" fontId="16" fillId="0" borderId="71" xfId="22" applyNumberFormat="1" applyFont="1" applyBorder="1" applyAlignment="1">
      <alignment vertical="center" wrapText="1"/>
    </xf>
    <xf numFmtId="168" fontId="46" fillId="0" borderId="61" xfId="22" applyNumberFormat="1" applyFont="1" applyBorder="1"/>
    <xf numFmtId="166" fontId="16" fillId="0" borderId="55" xfId="22" applyNumberFormat="1" applyFont="1" applyBorder="1" applyAlignment="1">
      <alignment vertical="center" wrapText="1"/>
    </xf>
    <xf numFmtId="168" fontId="46" fillId="0" borderId="56" xfId="22" applyNumberFormat="1" applyFont="1" applyBorder="1"/>
    <xf numFmtId="168" fontId="46" fillId="0" borderId="28" xfId="22" applyNumberFormat="1" applyFont="1" applyBorder="1"/>
    <xf numFmtId="168" fontId="46" fillId="0" borderId="16" xfId="22" applyNumberFormat="1" applyFont="1" applyBorder="1"/>
    <xf numFmtId="168" fontId="46" fillId="0" borderId="27" xfId="22" applyNumberFormat="1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3" fontId="25" fillId="0" borderId="7" xfId="0" applyNumberFormat="1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left" vertical="center" wrapText="1"/>
    </xf>
    <xf numFmtId="3" fontId="26" fillId="0" borderId="7" xfId="0" applyNumberFormat="1" applyFont="1" applyBorder="1" applyAlignment="1">
      <alignment horizontal="left" vertical="center" wrapText="1"/>
    </xf>
    <xf numFmtId="3" fontId="17" fillId="0" borderId="51" xfId="0" applyNumberFormat="1" applyFont="1" applyBorder="1" applyAlignment="1">
      <alignment horizontal="left" vertical="center" wrapText="1"/>
    </xf>
    <xf numFmtId="3" fontId="16" fillId="0" borderId="21" xfId="0" applyNumberFormat="1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166" fontId="45" fillId="0" borderId="51" xfId="22" applyNumberFormat="1" applyFont="1" applyBorder="1"/>
    <xf numFmtId="4" fontId="26" fillId="0" borderId="37" xfId="22" applyNumberFormat="1" applyFont="1" applyBorder="1"/>
    <xf numFmtId="4" fontId="26" fillId="0" borderId="46" xfId="22" applyNumberFormat="1" applyFont="1" applyBorder="1"/>
    <xf numFmtId="4" fontId="46" fillId="0" borderId="28" xfId="22" applyNumberFormat="1" applyFont="1" applyBorder="1"/>
    <xf numFmtId="4" fontId="46" fillId="0" borderId="16" xfId="22" applyNumberFormat="1" applyFont="1" applyBorder="1"/>
    <xf numFmtId="4" fontId="46" fillId="0" borderId="27" xfId="22" applyNumberFormat="1" applyFont="1" applyBorder="1"/>
    <xf numFmtId="4" fontId="46" fillId="0" borderId="61" xfId="22" applyNumberFormat="1" applyFont="1" applyBorder="1"/>
    <xf numFmtId="166" fontId="16" fillId="0" borderId="71" xfId="22" applyNumberFormat="1" applyFont="1" applyBorder="1" applyAlignment="1">
      <alignment wrapText="1"/>
    </xf>
    <xf numFmtId="9" fontId="46" fillId="0" borderId="20" xfId="32" applyFont="1" applyBorder="1"/>
    <xf numFmtId="9" fontId="46" fillId="0" borderId="19" xfId="32" applyFont="1" applyBorder="1"/>
    <xf numFmtId="166" fontId="44" fillId="0" borderId="71" xfId="22" applyNumberFormat="1" applyFont="1" applyBorder="1" applyAlignment="1">
      <alignment vertical="center" wrapText="1"/>
    </xf>
    <xf numFmtId="9" fontId="46" fillId="0" borderId="35" xfId="32" applyFont="1" applyBorder="1"/>
    <xf numFmtId="4" fontId="9" fillId="0" borderId="0" xfId="0" applyNumberFormat="1" applyFont="1"/>
    <xf numFmtId="3" fontId="54" fillId="0" borderId="75" xfId="0" applyNumberFormat="1" applyFont="1" applyBorder="1"/>
    <xf numFmtId="3" fontId="54" fillId="0" borderId="76" xfId="0" applyNumberFormat="1" applyFont="1" applyBorder="1"/>
    <xf numFmtId="4" fontId="54" fillId="0" borderId="77" xfId="0" applyNumberFormat="1" applyFont="1" applyBorder="1"/>
    <xf numFmtId="4" fontId="54" fillId="0" borderId="76" xfId="0" applyNumberFormat="1" applyFont="1" applyBorder="1"/>
    <xf numFmtId="0" fontId="16" fillId="0" borderId="5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4" fontId="44" fillId="0" borderId="6" xfId="0" applyNumberFormat="1" applyFont="1" applyBorder="1" applyAlignment="1">
      <alignment vertical="center" wrapText="1"/>
    </xf>
    <xf numFmtId="4" fontId="44" fillId="0" borderId="50" xfId="0" applyNumberFormat="1" applyFont="1" applyBorder="1"/>
    <xf numFmtId="4" fontId="54" fillId="0" borderId="75" xfId="0" applyNumberFormat="1" applyFont="1" applyBorder="1"/>
    <xf numFmtId="0" fontId="44" fillId="0" borderId="8" xfId="0" applyFont="1" applyBorder="1" applyAlignment="1">
      <alignment vertical="center" wrapText="1"/>
    </xf>
    <xf numFmtId="4" fontId="44" fillId="0" borderId="8" xfId="0" applyNumberFormat="1" applyFont="1" applyBorder="1" applyAlignment="1">
      <alignment vertical="center" wrapText="1"/>
    </xf>
    <xf numFmtId="4" fontId="46" fillId="0" borderId="35" xfId="0" applyNumberFormat="1" applyFont="1" applyBorder="1"/>
    <xf numFmtId="0" fontId="21" fillId="0" borderId="7" xfId="0" applyFont="1" applyBorder="1" applyAlignment="1">
      <alignment horizontal="center" vertical="center" wrapText="1"/>
    </xf>
    <xf numFmtId="4" fontId="46" fillId="0" borderId="25" xfId="0" applyNumberFormat="1" applyFont="1" applyBorder="1"/>
    <xf numFmtId="4" fontId="46" fillId="0" borderId="28" xfId="0" applyNumberFormat="1" applyFont="1" applyBorder="1"/>
    <xf numFmtId="0" fontId="44" fillId="0" borderId="37" xfId="0" applyFont="1" applyBorder="1" applyAlignment="1">
      <alignment vertical="center" wrapText="1"/>
    </xf>
    <xf numFmtId="9" fontId="54" fillId="0" borderId="20" xfId="32" applyFont="1" applyBorder="1"/>
    <xf numFmtId="9" fontId="54" fillId="0" borderId="19" xfId="32" applyFont="1" applyBorder="1"/>
    <xf numFmtId="3" fontId="0" fillId="0" borderId="0" xfId="0" applyNumberFormat="1" applyAlignment="1">
      <alignment horizontal="center" wrapText="1"/>
    </xf>
    <xf numFmtId="168" fontId="0" fillId="0" borderId="0" xfId="22" applyNumberFormat="1" applyFont="1" applyAlignment="1">
      <alignment horizontal="center"/>
    </xf>
    <xf numFmtId="4" fontId="45" fillId="0" borderId="44" xfId="0" applyNumberFormat="1" applyFont="1" applyBorder="1"/>
    <xf numFmtId="0" fontId="44" fillId="0" borderId="36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9" fontId="78" fillId="0" borderId="13" xfId="32" applyFont="1" applyBorder="1"/>
    <xf numFmtId="9" fontId="78" fillId="0" borderId="20" xfId="32" applyFont="1" applyBorder="1"/>
    <xf numFmtId="9" fontId="78" fillId="0" borderId="19" xfId="32" applyFont="1" applyBorder="1"/>
    <xf numFmtId="9" fontId="78" fillId="0" borderId="35" xfId="32" applyFont="1" applyBorder="1"/>
    <xf numFmtId="3" fontId="46" fillId="0" borderId="20" xfId="32" applyNumberFormat="1" applyFont="1" applyBorder="1"/>
    <xf numFmtId="167" fontId="49" fillId="28" borderId="11" xfId="0" applyNumberFormat="1" applyFont="1" applyFill="1" applyBorder="1" applyAlignment="1">
      <alignment horizontal="center" vertical="center" wrapText="1"/>
    </xf>
    <xf numFmtId="0" fontId="39" fillId="0" borderId="0" xfId="0" applyFont="1"/>
    <xf numFmtId="4" fontId="54" fillId="28" borderId="78" xfId="0" applyNumberFormat="1" applyFont="1" applyFill="1" applyBorder="1"/>
    <xf numFmtId="4" fontId="54" fillId="28" borderId="77" xfId="0" applyNumberFormat="1" applyFont="1" applyFill="1" applyBorder="1"/>
    <xf numFmtId="0" fontId="0" fillId="0" borderId="0" xfId="0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10" fillId="0" borderId="0" xfId="28"/>
    <xf numFmtId="4" fontId="10" fillId="0" borderId="0" xfId="28" applyNumberFormat="1"/>
    <xf numFmtId="169" fontId="10" fillId="0" borderId="0" xfId="28" applyNumberFormat="1"/>
    <xf numFmtId="168" fontId="8" fillId="0" borderId="0" xfId="22" applyNumberFormat="1" applyFont="1"/>
    <xf numFmtId="4" fontId="27" fillId="0" borderId="4" xfId="0" applyNumberFormat="1" applyFont="1" applyFill="1" applyBorder="1"/>
    <xf numFmtId="1" fontId="11" fillId="0" borderId="0" xfId="0" applyNumberFormat="1" applyFont="1"/>
    <xf numFmtId="3" fontId="42" fillId="0" borderId="13" xfId="32" applyNumberFormat="1" applyFont="1" applyBorder="1"/>
    <xf numFmtId="4" fontId="79" fillId="0" borderId="4" xfId="0" applyNumberFormat="1" applyFont="1" applyBorder="1"/>
    <xf numFmtId="4" fontId="8" fillId="0" borderId="4" xfId="0" applyNumberFormat="1" applyFont="1" applyBorder="1"/>
    <xf numFmtId="9" fontId="79" fillId="0" borderId="4" xfId="32" applyFont="1" applyBorder="1"/>
    <xf numFmtId="9" fontId="80" fillId="0" borderId="13" xfId="32" applyFont="1" applyBorder="1"/>
    <xf numFmtId="4" fontId="81" fillId="0" borderId="4" xfId="0" applyNumberFormat="1" applyFont="1" applyBorder="1"/>
    <xf numFmtId="4" fontId="82" fillId="0" borderId="4" xfId="0" applyNumberFormat="1" applyFont="1" applyBorder="1"/>
    <xf numFmtId="9" fontId="8" fillId="0" borderId="4" xfId="32" applyFont="1" applyBorder="1"/>
    <xf numFmtId="4" fontId="8" fillId="0" borderId="34" xfId="0" applyNumberFormat="1" applyFont="1" applyBorder="1"/>
    <xf numFmtId="4" fontId="8" fillId="0" borderId="13" xfId="0" applyNumberFormat="1" applyFont="1" applyBorder="1"/>
    <xf numFmtId="9" fontId="8" fillId="0" borderId="13" xfId="32" applyFont="1" applyBorder="1"/>
    <xf numFmtId="4" fontId="46" fillId="0" borderId="20" xfId="32" applyNumberFormat="1" applyFont="1" applyBorder="1"/>
    <xf numFmtId="4" fontId="46" fillId="28" borderId="13" xfId="0" applyNumberFormat="1" applyFont="1" applyFill="1" applyBorder="1"/>
    <xf numFmtId="0" fontId="0" fillId="0" borderId="0" xfId="0"/>
    <xf numFmtId="0" fontId="0" fillId="0" borderId="0" xfId="0" applyAlignment="1">
      <alignment vertical="top" wrapText="1"/>
    </xf>
    <xf numFmtId="168" fontId="0" fillId="25" borderId="0" xfId="0" applyNumberFormat="1" applyFill="1"/>
    <xf numFmtId="168" fontId="0" fillId="0" borderId="0" xfId="22" applyNumberFormat="1" applyFont="1" applyFill="1"/>
    <xf numFmtId="0" fontId="0" fillId="0" borderId="0" xfId="0"/>
    <xf numFmtId="0" fontId="27" fillId="0" borderId="0" xfId="0" applyFont="1" applyBorder="1" applyAlignment="1">
      <alignment vertical="top" wrapText="1"/>
    </xf>
    <xf numFmtId="0" fontId="84" fillId="0" borderId="0" xfId="0" applyFont="1" applyBorder="1" applyAlignment="1">
      <alignment vertical="top" wrapText="1"/>
    </xf>
    <xf numFmtId="166" fontId="27" fillId="0" borderId="0" xfId="22" applyNumberFormat="1" applyFont="1" applyBorder="1" applyAlignment="1">
      <alignment horizontal="center" vertical="top" wrapText="1"/>
    </xf>
    <xf numFmtId="166" fontId="27" fillId="0" borderId="0" xfId="22" applyNumberFormat="1" applyFont="1" applyBorder="1" applyAlignment="1">
      <alignment vertical="center" wrapText="1"/>
    </xf>
    <xf numFmtId="3" fontId="85" fillId="0" borderId="8" xfId="0" applyNumberFormat="1" applyFont="1" applyBorder="1" applyAlignment="1">
      <alignment horizontal="left" vertical="center" wrapText="1"/>
    </xf>
    <xf numFmtId="3" fontId="27" fillId="0" borderId="8" xfId="0" applyNumberFormat="1" applyFont="1" applyBorder="1" applyAlignment="1">
      <alignment horizontal="left" vertical="center" wrapText="1"/>
    </xf>
    <xf numFmtId="3" fontId="86" fillId="0" borderId="8" xfId="0" applyNumberFormat="1" applyFont="1" applyBorder="1" applyAlignment="1">
      <alignment horizontal="left" vertical="center" wrapText="1"/>
    </xf>
    <xf numFmtId="0" fontId="0" fillId="0" borderId="0" xfId="0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10" fillId="0" borderId="0" xfId="28"/>
    <xf numFmtId="4" fontId="10" fillId="0" borderId="0" xfId="28" applyNumberFormat="1"/>
    <xf numFmtId="169" fontId="10" fillId="0" borderId="0" xfId="28" applyNumberFormat="1"/>
    <xf numFmtId="9" fontId="43" fillId="0" borderId="13" xfId="32" applyFont="1" applyBorder="1"/>
    <xf numFmtId="3" fontId="43" fillId="0" borderId="13" xfId="32" applyNumberFormat="1" applyFont="1" applyBorder="1"/>
    <xf numFmtId="4" fontId="43" fillId="28" borderId="13" xfId="32" applyNumberFormat="1" applyFont="1" applyFill="1" applyBorder="1"/>
    <xf numFmtId="3" fontId="43" fillId="28" borderId="13" xfId="32" applyNumberFormat="1" applyFont="1" applyFill="1" applyBorder="1"/>
    <xf numFmtId="168" fontId="40" fillId="0" borderId="0" xfId="22" applyNumberFormat="1" applyFont="1"/>
    <xf numFmtId="0" fontId="0" fillId="0" borderId="0" xfId="0"/>
    <xf numFmtId="168" fontId="13" fillId="31" borderId="0" xfId="22" applyNumberFormat="1" applyFont="1" applyFill="1" applyAlignment="1">
      <alignment vertical="top" wrapText="1"/>
    </xf>
    <xf numFmtId="168" fontId="0" fillId="31" borderId="0" xfId="22" applyNumberFormat="1" applyFont="1" applyFill="1"/>
    <xf numFmtId="4" fontId="39" fillId="0" borderId="0" xfId="0" applyNumberFormat="1" applyFont="1"/>
    <xf numFmtId="4" fontId="87" fillId="0" borderId="0" xfId="28" applyNumberFormat="1" applyFont="1"/>
    <xf numFmtId="0" fontId="87" fillId="0" borderId="0" xfId="28" applyFont="1"/>
    <xf numFmtId="0" fontId="0" fillId="0" borderId="0" xfId="0"/>
    <xf numFmtId="0" fontId="11" fillId="0" borderId="0" xfId="0" applyFont="1"/>
    <xf numFmtId="0" fontId="10" fillId="0" borderId="0" xfId="28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9" fillId="0" borderId="0" xfId="188" applyFont="1"/>
    <xf numFmtId="4" fontId="89" fillId="0" borderId="0" xfId="188" applyNumberFormat="1" applyFon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88" fillId="0" borderId="0" xfId="188"/>
    <xf numFmtId="4" fontId="88" fillId="0" borderId="0" xfId="188" applyNumberFormat="1"/>
    <xf numFmtId="169" fontId="88" fillId="0" borderId="0" xfId="188" applyNumberFormat="1"/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2" fontId="44" fillId="0" borderId="6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shrinkToFit="1"/>
    </xf>
    <xf numFmtId="0" fontId="33" fillId="34" borderId="87" xfId="0" applyFont="1" applyFill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33" fillId="32" borderId="83" xfId="0" applyFont="1" applyFill="1" applyBorder="1" applyAlignment="1">
      <alignment vertical="center" shrinkToFit="1"/>
    </xf>
    <xf numFmtId="0" fontId="33" fillId="32" borderId="84" xfId="0" applyFont="1" applyFill="1" applyBorder="1" applyAlignment="1">
      <alignment vertical="center" shrinkToFit="1"/>
    </xf>
    <xf numFmtId="0" fontId="33" fillId="32" borderId="85" xfId="0" applyFont="1" applyFill="1" applyBorder="1" applyAlignment="1">
      <alignment vertical="center" shrinkToFit="1"/>
    </xf>
    <xf numFmtId="0" fontId="33" fillId="28" borderId="83" xfId="0" applyFont="1" applyFill="1" applyBorder="1" applyAlignment="1">
      <alignment vertical="center" shrinkToFit="1"/>
    </xf>
    <xf numFmtId="0" fontId="33" fillId="28" borderId="84" xfId="0" applyFont="1" applyFill="1" applyBorder="1" applyAlignment="1">
      <alignment vertical="center" shrinkToFit="1"/>
    </xf>
    <xf numFmtId="0" fontId="33" fillId="28" borderId="85" xfId="0" applyFont="1" applyFill="1" applyBorder="1" applyAlignment="1">
      <alignment vertical="center" shrinkToFit="1"/>
    </xf>
    <xf numFmtId="0" fontId="44" fillId="0" borderId="6" xfId="0" applyFont="1" applyBorder="1" applyAlignment="1">
      <alignment vertical="center" shrinkToFit="1"/>
    </xf>
    <xf numFmtId="0" fontId="44" fillId="0" borderId="4" xfId="0" applyFont="1" applyBorder="1" applyAlignment="1">
      <alignment vertical="center" shrinkToFit="1"/>
    </xf>
    <xf numFmtId="0" fontId="44" fillId="0" borderId="5" xfId="0" applyFont="1" applyBorder="1" applyAlignment="1">
      <alignment vertical="center" shrinkToFit="1"/>
    </xf>
    <xf numFmtId="0" fontId="33" fillId="34" borderId="84" xfId="0" applyFont="1" applyFill="1" applyBorder="1" applyAlignment="1">
      <alignment vertical="center" shrinkToFit="1"/>
    </xf>
    <xf numFmtId="0" fontId="33" fillId="23" borderId="83" xfId="0" applyFont="1" applyFill="1" applyBorder="1" applyAlignment="1">
      <alignment vertical="center" shrinkToFit="1"/>
    </xf>
    <xf numFmtId="0" fontId="33" fillId="23" borderId="84" xfId="0" applyFont="1" applyFill="1" applyBorder="1" applyAlignment="1">
      <alignment vertical="center" shrinkToFit="1"/>
    </xf>
    <xf numFmtId="0" fontId="33" fillId="23" borderId="85" xfId="0" applyFont="1" applyFill="1" applyBorder="1" applyAlignment="1">
      <alignment vertical="center" shrinkToFit="1"/>
    </xf>
    <xf numFmtId="0" fontId="33" fillId="33" borderId="83" xfId="0" applyFont="1" applyFill="1" applyBorder="1" applyAlignment="1">
      <alignment vertical="center" shrinkToFit="1"/>
    </xf>
    <xf numFmtId="0" fontId="33" fillId="33" borderId="84" xfId="0" applyFont="1" applyFill="1" applyBorder="1" applyAlignment="1">
      <alignment vertical="center" shrinkToFit="1"/>
    </xf>
    <xf numFmtId="0" fontId="33" fillId="33" borderId="85" xfId="0" applyFont="1" applyFill="1" applyBorder="1" applyAlignment="1">
      <alignment vertical="center" shrinkToFit="1"/>
    </xf>
    <xf numFmtId="0" fontId="33" fillId="33" borderId="86" xfId="0" applyFont="1" applyFill="1" applyBorder="1" applyAlignment="1">
      <alignment vertical="center" shrinkToFit="1"/>
    </xf>
    <xf numFmtId="0" fontId="44" fillId="0" borderId="8" xfId="0" applyFont="1" applyBorder="1" applyAlignment="1">
      <alignment vertical="center" shrinkToFit="1"/>
    </xf>
    <xf numFmtId="4" fontId="16" fillId="28" borderId="0" xfId="0" applyNumberFormat="1" applyFont="1" applyFill="1"/>
    <xf numFmtId="168" fontId="0" fillId="28" borderId="0" xfId="22" applyNumberFormat="1" applyFont="1" applyFill="1"/>
    <xf numFmtId="168" fontId="13" fillId="28" borderId="0" xfId="22" applyNumberFormat="1" applyFont="1" applyFill="1"/>
    <xf numFmtId="0" fontId="13" fillId="28" borderId="0" xfId="0" applyFont="1" applyFill="1" applyAlignment="1">
      <alignment wrapText="1"/>
    </xf>
    <xf numFmtId="168" fontId="13" fillId="28" borderId="0" xfId="22" applyNumberFormat="1" applyFont="1" applyFill="1" applyAlignment="1">
      <alignment vertical="top" wrapText="1"/>
    </xf>
    <xf numFmtId="0" fontId="69" fillId="28" borderId="0" xfId="0" applyFont="1" applyFill="1" applyAlignment="1">
      <alignment horizontal="center"/>
    </xf>
    <xf numFmtId="0" fontId="0" fillId="0" borderId="0" xfId="0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10" fillId="0" borderId="0" xfId="28"/>
    <xf numFmtId="4" fontId="10" fillId="0" borderId="0" xfId="28" applyNumberFormat="1"/>
    <xf numFmtId="169" fontId="10" fillId="0" borderId="0" xfId="28" applyNumberFormat="1"/>
    <xf numFmtId="0" fontId="92" fillId="0" borderId="0" xfId="189"/>
    <xf numFmtId="4" fontId="92" fillId="0" borderId="0" xfId="189" applyNumberFormat="1"/>
    <xf numFmtId="169" fontId="92" fillId="0" borderId="0" xfId="189" applyNumberFormat="1"/>
    <xf numFmtId="0" fontId="92" fillId="0" borderId="0" xfId="189"/>
    <xf numFmtId="4" fontId="92" fillId="0" borderId="0" xfId="189" applyNumberFormat="1"/>
    <xf numFmtId="169" fontId="92" fillId="0" borderId="0" xfId="189" applyNumberFormat="1"/>
    <xf numFmtId="0" fontId="92" fillId="0" borderId="0" xfId="189"/>
    <xf numFmtId="4" fontId="92" fillId="0" borderId="0" xfId="189" applyNumberFormat="1"/>
    <xf numFmtId="169" fontId="92" fillId="0" borderId="0" xfId="189" applyNumberFormat="1"/>
    <xf numFmtId="168" fontId="0" fillId="0" borderId="0" xfId="0" applyNumberFormat="1" applyFill="1"/>
    <xf numFmtId="3" fontId="39" fillId="0" borderId="0" xfId="0" applyNumberFormat="1" applyFont="1"/>
    <xf numFmtId="0" fontId="93" fillId="0" borderId="0" xfId="190"/>
    <xf numFmtId="169" fontId="93" fillId="0" borderId="0" xfId="190" applyNumberFormat="1"/>
    <xf numFmtId="4" fontId="93" fillId="28" borderId="0" xfId="190" applyNumberFormat="1" applyFill="1"/>
    <xf numFmtId="0" fontId="0" fillId="0" borderId="0" xfId="0" applyAlignment="1">
      <alignment horizontal="left"/>
    </xf>
    <xf numFmtId="168" fontId="13" fillId="28" borderId="0" xfId="22" applyNumberFormat="1" applyFont="1" applyFill="1" applyAlignment="1">
      <alignment horizontal="right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49" fontId="8" fillId="0" borderId="0" xfId="0" applyNumberFormat="1" applyFont="1" applyAlignment="1">
      <alignment vertical="top" wrapText="1"/>
    </xf>
    <xf numFmtId="168" fontId="0" fillId="0" borderId="0" xfId="22" applyNumberFormat="1" applyFont="1" applyAlignment="1">
      <alignment horizontal="right" vertical="top" wrapText="1"/>
    </xf>
    <xf numFmtId="168" fontId="8" fillId="0" borderId="0" xfId="0" applyNumberFormat="1" applyFont="1" applyAlignment="1">
      <alignment vertical="top" wrapText="1"/>
    </xf>
    <xf numFmtId="168" fontId="0" fillId="0" borderId="0" xfId="0" applyNumberFormat="1" applyAlignment="1">
      <alignment vertical="top" wrapText="1"/>
    </xf>
    <xf numFmtId="168" fontId="0" fillId="0" borderId="0" xfId="22" applyNumberFormat="1" applyFont="1" applyAlignment="1">
      <alignment vertical="top" wrapText="1"/>
    </xf>
    <xf numFmtId="168" fontId="13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168" fontId="13" fillId="0" borderId="0" xfId="0" applyNumberFormat="1" applyFont="1" applyAlignment="1">
      <alignment horizontal="left"/>
    </xf>
    <xf numFmtId="168" fontId="8" fillId="0" borderId="0" xfId="0" applyNumberFormat="1" applyFont="1"/>
    <xf numFmtId="168" fontId="38" fillId="0" borderId="0" xfId="0" applyNumberFormat="1" applyFont="1"/>
    <xf numFmtId="0" fontId="16" fillId="28" borderId="1" xfId="0" applyFont="1" applyFill="1" applyBorder="1" applyAlignment="1">
      <alignment horizontal="left" vertical="center" wrapText="1"/>
    </xf>
    <xf numFmtId="4" fontId="11" fillId="28" borderId="0" xfId="0" applyNumberFormat="1" applyFont="1" applyFill="1"/>
    <xf numFmtId="0" fontId="16" fillId="28" borderId="21" xfId="0" applyFont="1" applyFill="1" applyBorder="1" applyAlignment="1">
      <alignment horizontal="left" vertical="center" wrapText="1"/>
    </xf>
    <xf numFmtId="4" fontId="46" fillId="28" borderId="20" xfId="22" applyNumberFormat="1" applyFont="1" applyFill="1" applyBorder="1"/>
    <xf numFmtId="0" fontId="19" fillId="28" borderId="1" xfId="0" applyFont="1" applyFill="1" applyBorder="1" applyAlignment="1">
      <alignment horizontal="left" vertical="center" wrapText="1"/>
    </xf>
    <xf numFmtId="4" fontId="66" fillId="28" borderId="37" xfId="0" applyNumberFormat="1" applyFont="1" applyFill="1" applyBorder="1" applyAlignment="1">
      <alignment horizontal="right" vertical="center" wrapText="1"/>
    </xf>
    <xf numFmtId="4" fontId="65" fillId="28" borderId="57" xfId="0" applyNumberFormat="1" applyFont="1" applyFill="1" applyBorder="1"/>
    <xf numFmtId="0" fontId="48" fillId="0" borderId="0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89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9" fillId="28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center" vertical="center" wrapText="1"/>
    </xf>
    <xf numFmtId="167" fontId="49" fillId="29" borderId="90" xfId="0" applyNumberFormat="1" applyFont="1" applyFill="1" applyBorder="1" applyAlignment="1">
      <alignment horizontal="center" vertical="center" wrapText="1"/>
    </xf>
    <xf numFmtId="167" fontId="62" fillId="0" borderId="45" xfId="0" applyNumberFormat="1" applyFont="1" applyBorder="1"/>
    <xf numFmtId="4" fontId="62" fillId="0" borderId="45" xfId="0" applyNumberFormat="1" applyFont="1" applyBorder="1"/>
    <xf numFmtId="4" fontId="53" fillId="0" borderId="0" xfId="0" applyNumberFormat="1" applyFont="1" applyBorder="1"/>
    <xf numFmtId="167" fontId="53" fillId="0" borderId="0" xfId="0" applyNumberFormat="1" applyFont="1" applyBorder="1"/>
    <xf numFmtId="4" fontId="66" fillId="28" borderId="59" xfId="0" applyNumberFormat="1" applyFont="1" applyFill="1" applyBorder="1" applyAlignment="1">
      <alignment horizontal="right" vertical="center" wrapText="1"/>
    </xf>
    <xf numFmtId="3" fontId="66" fillId="0" borderId="8" xfId="0" applyNumberFormat="1" applyFont="1" applyBorder="1" applyAlignment="1">
      <alignment horizontal="right" vertical="center" wrapText="1"/>
    </xf>
    <xf numFmtId="3" fontId="67" fillId="0" borderId="8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3" fontId="66" fillId="0" borderId="58" xfId="0" applyNumberFormat="1" applyFont="1" applyBorder="1" applyAlignment="1">
      <alignment horizontal="right" vertical="center" wrapText="1"/>
    </xf>
    <xf numFmtId="0" fontId="33" fillId="0" borderId="9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" fontId="11" fillId="0" borderId="0" xfId="0" applyNumberFormat="1" applyFont="1"/>
    <xf numFmtId="168" fontId="0" fillId="25" borderId="0" xfId="22" applyNumberFormat="1" applyFont="1" applyFill="1"/>
    <xf numFmtId="4" fontId="27" fillId="0" borderId="0" xfId="0" applyNumberFormat="1" applyFont="1"/>
    <xf numFmtId="4" fontId="53" fillId="0" borderId="2" xfId="0" applyNumberFormat="1" applyFont="1" applyBorder="1"/>
    <xf numFmtId="4" fontId="53" fillId="0" borderId="35" xfId="0" applyNumberFormat="1" applyFont="1" applyBorder="1"/>
    <xf numFmtId="4" fontId="46" fillId="28" borderId="25" xfId="0" applyNumberFormat="1" applyFont="1" applyFill="1" applyBorder="1"/>
    <xf numFmtId="14" fontId="84" fillId="0" borderId="0" xfId="0" applyNumberFormat="1" applyFont="1" applyBorder="1" applyAlignment="1">
      <alignment horizontal="left" vertical="top" wrapText="1"/>
    </xf>
    <xf numFmtId="3" fontId="34" fillId="26" borderId="98" xfId="0" applyNumberFormat="1" applyFont="1" applyFill="1" applyBorder="1"/>
    <xf numFmtId="3" fontId="34" fillId="26" borderId="15" xfId="0" applyNumberFormat="1" applyFont="1" applyFill="1" applyBorder="1"/>
    <xf numFmtId="3" fontId="34" fillId="26" borderId="99" xfId="0" applyNumberFormat="1" applyFont="1" applyFill="1" applyBorder="1"/>
    <xf numFmtId="3" fontId="34" fillId="26" borderId="100" xfId="0" applyNumberFormat="1" applyFont="1" applyFill="1" applyBorder="1"/>
    <xf numFmtId="3" fontId="34" fillId="26" borderId="101" xfId="0" applyNumberFormat="1" applyFont="1" applyFill="1" applyBorder="1"/>
    <xf numFmtId="3" fontId="34" fillId="35" borderId="102" xfId="0" applyNumberFormat="1" applyFont="1" applyFill="1" applyBorder="1"/>
    <xf numFmtId="3" fontId="34" fillId="35" borderId="16" xfId="0" applyNumberFormat="1" applyFont="1" applyFill="1" applyBorder="1"/>
    <xf numFmtId="3" fontId="34" fillId="35" borderId="103" xfId="0" applyNumberFormat="1" applyFont="1" applyFill="1" applyBorder="1"/>
    <xf numFmtId="3" fontId="34" fillId="35" borderId="43" xfId="0" applyNumberFormat="1" applyFont="1" applyFill="1" applyBorder="1"/>
    <xf numFmtId="3" fontId="34" fillId="35" borderId="14" xfId="0" applyNumberFormat="1" applyFont="1" applyFill="1" applyBorder="1"/>
    <xf numFmtId="3" fontId="34" fillId="35" borderId="104" xfId="0" applyNumberFormat="1" applyFont="1" applyFill="1" applyBorder="1"/>
    <xf numFmtId="3" fontId="34" fillId="35" borderId="105" xfId="0" applyNumberFormat="1" applyFont="1" applyFill="1" applyBorder="1"/>
    <xf numFmtId="3" fontId="34" fillId="35" borderId="106" xfId="0" applyNumberFormat="1" applyFont="1" applyFill="1" applyBorder="1"/>
    <xf numFmtId="0" fontId="16" fillId="26" borderId="97" xfId="0" applyFont="1" applyFill="1" applyBorder="1" applyAlignment="1">
      <alignment horizontal="left" vertical="center" wrapText="1"/>
    </xf>
    <xf numFmtId="0" fontId="16" fillId="35" borderId="21" xfId="0" applyFont="1" applyFill="1" applyBorder="1" applyAlignment="1">
      <alignment horizontal="left" vertical="center" wrapText="1"/>
    </xf>
    <xf numFmtId="3" fontId="45" fillId="26" borderId="101" xfId="0" applyNumberFormat="1" applyFont="1" applyFill="1" applyBorder="1"/>
    <xf numFmtId="3" fontId="45" fillId="35" borderId="44" xfId="0" applyNumberFormat="1" applyFont="1" applyFill="1" applyBorder="1"/>
    <xf numFmtId="3" fontId="45" fillId="28" borderId="107" xfId="0" applyNumberFormat="1" applyFont="1" applyFill="1" applyBorder="1"/>
    <xf numFmtId="3" fontId="45" fillId="28" borderId="62" xfId="0" applyNumberFormat="1" applyFont="1" applyFill="1" applyBorder="1"/>
    <xf numFmtId="3" fontId="46" fillId="28" borderId="28" xfId="0" applyNumberFormat="1" applyFont="1" applyFill="1" applyBorder="1"/>
    <xf numFmtId="3" fontId="46" fillId="28" borderId="16" xfId="0" applyNumberFormat="1" applyFont="1" applyFill="1" applyBorder="1"/>
    <xf numFmtId="3" fontId="46" fillId="28" borderId="27" xfId="0" applyNumberFormat="1" applyFont="1" applyFill="1" applyBorder="1"/>
    <xf numFmtId="3" fontId="46" fillId="28" borderId="61" xfId="0" applyNumberFormat="1" applyFont="1" applyFill="1" applyBorder="1"/>
    <xf numFmtId="3" fontId="46" fillId="28" borderId="35" xfId="0" applyNumberFormat="1" applyFont="1" applyFill="1" applyBorder="1"/>
    <xf numFmtId="3" fontId="44" fillId="28" borderId="8" xfId="0" applyNumberFormat="1" applyFont="1" applyFill="1" applyBorder="1"/>
    <xf numFmtId="3" fontId="0" fillId="0" borderId="0" xfId="0" applyNumberFormat="1" applyFill="1" applyAlignment="1">
      <alignment wrapText="1"/>
    </xf>
    <xf numFmtId="3" fontId="9" fillId="0" borderId="0" xfId="0" applyNumberFormat="1" applyFont="1" applyFill="1" applyAlignment="1">
      <alignment wrapText="1"/>
    </xf>
    <xf numFmtId="0" fontId="0" fillId="0" borderId="0" xfId="0" applyFill="1"/>
    <xf numFmtId="0" fontId="8" fillId="0" borderId="0" xfId="0" applyFont="1" applyFill="1" applyAlignment="1">
      <alignment wrapText="1"/>
    </xf>
    <xf numFmtId="0" fontId="8" fillId="25" borderId="0" xfId="0" applyFont="1" applyFill="1" applyAlignment="1">
      <alignment wrapText="1"/>
    </xf>
    <xf numFmtId="3" fontId="9" fillId="25" borderId="0" xfId="0" applyNumberFormat="1" applyFont="1" applyFill="1" applyAlignment="1">
      <alignment wrapText="1"/>
    </xf>
    <xf numFmtId="0" fontId="16" fillId="0" borderId="108" xfId="0" applyFont="1" applyBorder="1" applyAlignment="1">
      <alignment horizontal="left" vertical="center" wrapText="1"/>
    </xf>
    <xf numFmtId="171" fontId="44" fillId="26" borderId="109" xfId="22" applyNumberFormat="1" applyFont="1" applyFill="1" applyBorder="1" applyAlignment="1">
      <alignment horizontal="right"/>
    </xf>
    <xf numFmtId="171" fontId="44" fillId="26" borderId="110" xfId="22" applyNumberFormat="1" applyFont="1" applyFill="1" applyBorder="1" applyAlignment="1">
      <alignment horizontal="right"/>
    </xf>
    <xf numFmtId="171" fontId="44" fillId="26" borderId="79" xfId="22" applyNumberFormat="1" applyFont="1" applyFill="1" applyBorder="1" applyAlignment="1">
      <alignment horizontal="right"/>
    </xf>
    <xf numFmtId="171" fontId="44" fillId="26" borderId="111" xfId="22" applyNumberFormat="1" applyFont="1" applyFill="1" applyBorder="1" applyAlignment="1">
      <alignment horizontal="right"/>
    </xf>
    <xf numFmtId="171" fontId="44" fillId="26" borderId="20" xfId="22" applyNumberFormat="1" applyFont="1" applyFill="1" applyBorder="1" applyAlignment="1">
      <alignment horizontal="right"/>
    </xf>
    <xf numFmtId="171" fontId="44" fillId="26" borderId="13" xfId="22" applyNumberFormat="1" applyFont="1" applyFill="1" applyBorder="1" applyAlignment="1">
      <alignment horizontal="right"/>
    </xf>
    <xf numFmtId="171" fontId="44" fillId="26" borderId="19" xfId="22" applyNumberFormat="1" applyFont="1" applyFill="1" applyBorder="1" applyAlignment="1">
      <alignment horizontal="right"/>
    </xf>
    <xf numFmtId="171" fontId="44" fillId="26" borderId="112" xfId="22" applyNumberFormat="1" applyFont="1" applyFill="1" applyBorder="1" applyAlignment="1">
      <alignment horizontal="right"/>
    </xf>
    <xf numFmtId="171" fontId="44" fillId="26" borderId="108" xfId="22" applyNumberFormat="1" applyFont="1" applyFill="1" applyBorder="1" applyAlignment="1">
      <alignment horizontal="right"/>
    </xf>
    <xf numFmtId="171" fontId="44" fillId="26" borderId="113" xfId="22" applyNumberFormat="1" applyFont="1" applyFill="1" applyBorder="1" applyAlignment="1">
      <alignment horizontal="right"/>
    </xf>
    <xf numFmtId="171" fontId="44" fillId="36" borderId="110" xfId="22" applyNumberFormat="1" applyFont="1" applyFill="1" applyBorder="1" applyAlignment="1">
      <alignment horizontal="right"/>
    </xf>
    <xf numFmtId="171" fontId="44" fillId="36" borderId="79" xfId="22" applyNumberFormat="1" applyFont="1" applyFill="1" applyBorder="1" applyAlignment="1">
      <alignment horizontal="right"/>
    </xf>
    <xf numFmtId="171" fontId="44" fillId="36" borderId="111" xfId="22" applyNumberFormat="1" applyFont="1" applyFill="1" applyBorder="1" applyAlignment="1">
      <alignment horizontal="right"/>
    </xf>
    <xf numFmtId="171" fontId="44" fillId="36" borderId="109" xfId="22" applyNumberFormat="1" applyFont="1" applyFill="1" applyBorder="1" applyAlignment="1">
      <alignment horizontal="right"/>
    </xf>
    <xf numFmtId="171" fontId="44" fillId="36" borderId="35" xfId="22" applyNumberFormat="1" applyFont="1" applyFill="1" applyBorder="1" applyAlignment="1">
      <alignment horizontal="right"/>
    </xf>
    <xf numFmtId="171" fontId="44" fillId="36" borderId="113" xfId="22" applyNumberFormat="1" applyFont="1" applyFill="1" applyBorder="1" applyAlignment="1">
      <alignment horizontal="right"/>
    </xf>
    <xf numFmtId="0" fontId="8" fillId="25" borderId="0" xfId="29" applyFont="1" applyFill="1" applyAlignment="1">
      <alignment wrapText="1"/>
    </xf>
    <xf numFmtId="3" fontId="9" fillId="25" borderId="0" xfId="29" applyNumberFormat="1" applyFont="1" applyFill="1" applyAlignment="1">
      <alignment wrapText="1"/>
    </xf>
    <xf numFmtId="3" fontId="0" fillId="25" borderId="0" xfId="0" applyNumberFormat="1" applyFill="1" applyAlignment="1">
      <alignment wrapText="1"/>
    </xf>
    <xf numFmtId="168" fontId="13" fillId="25" borderId="0" xfId="22" applyNumberFormat="1" applyFont="1" applyFill="1" applyAlignment="1">
      <alignment vertical="top" wrapText="1"/>
    </xf>
    <xf numFmtId="168" fontId="13" fillId="25" borderId="0" xfId="22" applyNumberFormat="1" applyFont="1" applyFill="1" applyAlignment="1">
      <alignment horizontal="right"/>
    </xf>
    <xf numFmtId="168" fontId="0" fillId="24" borderId="0" xfId="22" applyNumberFormat="1" applyFont="1" applyFill="1"/>
    <xf numFmtId="168" fontId="0" fillId="24" borderId="0" xfId="0" applyNumberFormat="1" applyFill="1"/>
    <xf numFmtId="171" fontId="44" fillId="0" borderId="20" xfId="22" applyNumberFormat="1" applyFont="1" applyFill="1" applyBorder="1" applyAlignment="1">
      <alignment horizontal="right"/>
    </xf>
    <xf numFmtId="171" fontId="44" fillId="0" borderId="13" xfId="22" applyNumberFormat="1" applyFont="1" applyFill="1" applyBorder="1" applyAlignment="1">
      <alignment horizontal="right"/>
    </xf>
    <xf numFmtId="166" fontId="95" fillId="0" borderId="0" xfId="22" applyNumberFormat="1" applyFont="1"/>
    <xf numFmtId="166" fontId="96" fillId="0" borderId="0" xfId="22" applyNumberFormat="1" applyFont="1"/>
    <xf numFmtId="0" fontId="95" fillId="0" borderId="0" xfId="0" applyFont="1"/>
    <xf numFmtId="49" fontId="97" fillId="0" borderId="0" xfId="0" applyNumberFormat="1" applyFont="1" applyBorder="1"/>
    <xf numFmtId="166" fontId="97" fillId="0" borderId="0" xfId="22" applyNumberFormat="1" applyFont="1"/>
    <xf numFmtId="166" fontId="70" fillId="0" borderId="0" xfId="22" applyNumberFormat="1" applyFont="1"/>
    <xf numFmtId="49" fontId="94" fillId="0" borderId="0" xfId="0" applyNumberFormat="1" applyFont="1" applyBorder="1"/>
    <xf numFmtId="166" fontId="97" fillId="0" borderId="0" xfId="22" applyNumberFormat="1" applyFont="1" applyBorder="1"/>
    <xf numFmtId="49" fontId="97" fillId="0" borderId="0" xfId="0" applyNumberFormat="1" applyFont="1"/>
    <xf numFmtId="172" fontId="97" fillId="0" borderId="0" xfId="0" applyNumberFormat="1" applyFont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4" fontId="39" fillId="0" borderId="4" xfId="0" applyNumberFormat="1" applyFont="1" applyBorder="1"/>
    <xf numFmtId="49" fontId="97" fillId="0" borderId="1" xfId="0" applyNumberFormat="1" applyFont="1" applyBorder="1"/>
    <xf numFmtId="165" fontId="97" fillId="0" borderId="1" xfId="0" applyNumberFormat="1" applyFont="1" applyBorder="1" applyAlignment="1">
      <alignment horizontal="right"/>
    </xf>
    <xf numFmtId="3" fontId="13" fillId="28" borderId="0" xfId="0" applyNumberFormat="1" applyFont="1" applyFill="1" applyAlignment="1">
      <alignment vertical="top" wrapText="1"/>
    </xf>
    <xf numFmtId="0" fontId="0" fillId="0" borderId="0" xfId="0"/>
    <xf numFmtId="4" fontId="99" fillId="0" borderId="8" xfId="0" applyNumberFormat="1" applyFont="1" applyBorder="1" applyAlignment="1">
      <alignment horizontal="right" vertical="center" wrapText="1"/>
    </xf>
    <xf numFmtId="3" fontId="99" fillId="0" borderId="8" xfId="0" applyNumberFormat="1" applyFont="1" applyBorder="1" applyAlignment="1">
      <alignment horizontal="right" vertical="center" wrapText="1"/>
    </xf>
    <xf numFmtId="3" fontId="100" fillId="0" borderId="8" xfId="0" applyNumberFormat="1" applyFont="1" applyBorder="1" applyAlignment="1">
      <alignment horizontal="right" vertical="center" wrapText="1"/>
    </xf>
    <xf numFmtId="3" fontId="46" fillId="28" borderId="75" xfId="0" applyNumberFormat="1" applyFont="1" applyFill="1" applyBorder="1"/>
    <xf numFmtId="3" fontId="46" fillId="28" borderId="76" xfId="0" applyNumberFormat="1" applyFont="1" applyFill="1" applyBorder="1"/>
    <xf numFmtId="3" fontId="46" fillId="28" borderId="77" xfId="0" applyNumberFormat="1" applyFont="1" applyFill="1" applyBorder="1"/>
    <xf numFmtId="3" fontId="46" fillId="28" borderId="114" xfId="0" applyNumberFormat="1" applyFont="1" applyFill="1" applyBorder="1"/>
    <xf numFmtId="3" fontId="46" fillId="28" borderId="78" xfId="0" applyNumberFormat="1" applyFont="1" applyFill="1" applyBorder="1"/>
    <xf numFmtId="3" fontId="45" fillId="28" borderId="70" xfId="0" applyNumberFormat="1" applyFont="1" applyFill="1" applyBorder="1"/>
    <xf numFmtId="166" fontId="102" fillId="0" borderId="0" xfId="22" applyNumberFormat="1" applyFont="1"/>
    <xf numFmtId="0" fontId="102" fillId="0" borderId="0" xfId="0" applyFont="1"/>
    <xf numFmtId="49" fontId="103" fillId="0" borderId="0" xfId="0" applyNumberFormat="1" applyFont="1" applyBorder="1"/>
    <xf numFmtId="166" fontId="103" fillId="0" borderId="0" xfId="22" applyNumberFormat="1" applyFont="1"/>
    <xf numFmtId="49" fontId="101" fillId="0" borderId="0" xfId="0" applyNumberFormat="1" applyFont="1" applyBorder="1"/>
    <xf numFmtId="166" fontId="103" fillId="0" borderId="0" xfId="22" applyNumberFormat="1" applyFont="1" applyBorder="1"/>
    <xf numFmtId="49" fontId="103" fillId="0" borderId="0" xfId="0" applyNumberFormat="1" applyFont="1"/>
    <xf numFmtId="49" fontId="103" fillId="37" borderId="0" xfId="0" applyNumberFormat="1" applyFont="1" applyFill="1"/>
    <xf numFmtId="166" fontId="102" fillId="37" borderId="0" xfId="22" applyNumberFormat="1" applyFont="1" applyFill="1"/>
    <xf numFmtId="172" fontId="103" fillId="37" borderId="0" xfId="0" applyNumberFormat="1" applyFont="1" applyFill="1" applyBorder="1" applyAlignment="1">
      <alignment horizontal="right"/>
    </xf>
    <xf numFmtId="3" fontId="103" fillId="37" borderId="0" xfId="0" applyNumberFormat="1" applyFont="1" applyFill="1" applyBorder="1" applyAlignment="1">
      <alignment horizontal="right"/>
    </xf>
    <xf numFmtId="166" fontId="103" fillId="37" borderId="0" xfId="22" applyNumberFormat="1" applyFont="1" applyFill="1"/>
    <xf numFmtId="49" fontId="103" fillId="0" borderId="0" xfId="0" applyNumberFormat="1" applyFont="1" applyFill="1"/>
    <xf numFmtId="166" fontId="102" fillId="0" borderId="0" xfId="22" applyNumberFormat="1" applyFont="1" applyFill="1"/>
    <xf numFmtId="0" fontId="102" fillId="0" borderId="0" xfId="0" applyFont="1" applyFill="1"/>
    <xf numFmtId="166" fontId="103" fillId="0" borderId="0" xfId="22" applyNumberFormat="1" applyFont="1" applyFill="1"/>
    <xf numFmtId="166" fontId="106" fillId="0" borderId="0" xfId="22" applyNumberFormat="1" applyFont="1"/>
    <xf numFmtId="0" fontId="106" fillId="0" borderId="0" xfId="0" applyFont="1"/>
    <xf numFmtId="49" fontId="107" fillId="0" borderId="0" xfId="0" applyNumberFormat="1" applyFont="1" applyBorder="1"/>
    <xf numFmtId="166" fontId="107" fillId="0" borderId="0" xfId="22" applyNumberFormat="1" applyFont="1"/>
    <xf numFmtId="49" fontId="107" fillId="37" borderId="0" xfId="0" applyNumberFormat="1" applyFont="1" applyFill="1"/>
    <xf numFmtId="49" fontId="107" fillId="0" borderId="0" xfId="0" applyNumberFormat="1" applyFont="1" applyFill="1"/>
    <xf numFmtId="49" fontId="107" fillId="0" borderId="0" xfId="0" applyNumberFormat="1" applyFont="1"/>
    <xf numFmtId="0" fontId="107" fillId="0" borderId="0" xfId="0" applyFont="1"/>
    <xf numFmtId="49" fontId="105" fillId="0" borderId="0" xfId="0" applyNumberFormat="1" applyFont="1" applyBorder="1"/>
    <xf numFmtId="0" fontId="107" fillId="0" borderId="0" xfId="0" applyFont="1" applyFill="1"/>
    <xf numFmtId="166" fontId="107" fillId="28" borderId="0" xfId="22" applyNumberFormat="1" applyFont="1" applyFill="1"/>
    <xf numFmtId="49" fontId="94" fillId="28" borderId="1" xfId="0" applyNumberFormat="1" applyFont="1" applyFill="1" applyBorder="1"/>
    <xf numFmtId="49" fontId="104" fillId="28" borderId="1" xfId="0" applyNumberFormat="1" applyFont="1" applyFill="1" applyBorder="1"/>
    <xf numFmtId="49" fontId="105" fillId="28" borderId="1" xfId="0" applyNumberFormat="1" applyFont="1" applyFill="1" applyBorder="1"/>
    <xf numFmtId="168" fontId="39" fillId="0" borderId="0" xfId="0" applyNumberFormat="1" applyFont="1"/>
    <xf numFmtId="0" fontId="39" fillId="0" borderId="0" xfId="0" applyFont="1" applyAlignment="1">
      <alignment vertical="top" wrapText="1"/>
    </xf>
    <xf numFmtId="168" fontId="39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vertical="top" wrapText="1"/>
    </xf>
    <xf numFmtId="4" fontId="18" fillId="0" borderId="40" xfId="0" applyNumberFormat="1" applyFont="1" applyBorder="1" applyAlignment="1">
      <alignment horizontal="right" vertical="center" wrapText="1"/>
    </xf>
    <xf numFmtId="168" fontId="39" fillId="0" borderId="0" xfId="22" applyNumberFormat="1" applyFont="1" applyFill="1"/>
    <xf numFmtId="168" fontId="8" fillId="0" borderId="0" xfId="22" applyNumberFormat="1" applyFill="1"/>
    <xf numFmtId="168" fontId="8" fillId="0" borderId="0" xfId="22" applyNumberFormat="1" applyFont="1" applyFill="1"/>
    <xf numFmtId="168" fontId="13" fillId="0" borderId="0" xfId="0" applyNumberFormat="1" applyFont="1" applyAlignment="1">
      <alignment vertical="top" wrapText="1"/>
    </xf>
    <xf numFmtId="168" fontId="37" fillId="0" borderId="0" xfId="0" applyNumberFormat="1" applyFont="1"/>
    <xf numFmtId="168" fontId="37" fillId="0" borderId="0" xfId="22" applyNumberFormat="1" applyFont="1" applyAlignment="1">
      <alignment horizontal="right"/>
    </xf>
    <xf numFmtId="171" fontId="44" fillId="26" borderId="97" xfId="22" applyNumberFormat="1" applyFont="1" applyFill="1" applyBorder="1" applyAlignment="1">
      <alignment horizontal="right"/>
    </xf>
    <xf numFmtId="171" fontId="44" fillId="26" borderId="52" xfId="22" applyNumberFormat="1" applyFont="1" applyFill="1" applyBorder="1" applyAlignment="1">
      <alignment horizontal="right"/>
    </xf>
    <xf numFmtId="4" fontId="46" fillId="0" borderId="75" xfId="22" applyNumberFormat="1" applyFont="1" applyBorder="1"/>
    <xf numFmtId="4" fontId="46" fillId="0" borderId="78" xfId="22" applyNumberFormat="1" applyFont="1" applyBorder="1"/>
    <xf numFmtId="4" fontId="46" fillId="28" borderId="78" xfId="22" applyNumberFormat="1" applyFont="1" applyFill="1" applyBorder="1"/>
    <xf numFmtId="0" fontId="16" fillId="0" borderId="109" xfId="0" applyFont="1" applyBorder="1" applyAlignment="1">
      <alignment horizontal="left" vertical="center" wrapText="1"/>
    </xf>
    <xf numFmtId="0" fontId="16" fillId="28" borderId="4" xfId="0" applyFont="1" applyFill="1" applyBorder="1" applyAlignment="1">
      <alignment horizontal="left" vertical="center" wrapText="1"/>
    </xf>
    <xf numFmtId="171" fontId="44" fillId="0" borderId="75" xfId="22" applyNumberFormat="1" applyFont="1" applyFill="1" applyBorder="1" applyAlignment="1">
      <alignment horizontal="right"/>
    </xf>
    <xf numFmtId="171" fontId="44" fillId="0" borderId="76" xfId="22" applyNumberFormat="1" applyFont="1" applyFill="1" applyBorder="1" applyAlignment="1">
      <alignment horizontal="right"/>
    </xf>
    <xf numFmtId="0" fontId="16" fillId="28" borderId="16" xfId="0" applyFont="1" applyFill="1" applyBorder="1" applyAlignment="1">
      <alignment horizontal="left" vertical="center" wrapText="1"/>
    </xf>
    <xf numFmtId="3" fontId="46" fillId="28" borderId="4" xfId="22" applyNumberFormat="1" applyFont="1" applyFill="1" applyBorder="1"/>
    <xf numFmtId="3" fontId="46" fillId="28" borderId="16" xfId="22" applyNumberFormat="1" applyFont="1" applyFill="1" applyBorder="1"/>
    <xf numFmtId="3" fontId="46" fillId="28" borderId="20" xfId="22" applyNumberFormat="1" applyFont="1" applyFill="1" applyBorder="1"/>
    <xf numFmtId="3" fontId="46" fillId="28" borderId="35" xfId="22" applyNumberFormat="1" applyFont="1" applyFill="1" applyBorder="1"/>
    <xf numFmtId="3" fontId="16" fillId="0" borderId="20" xfId="22" applyNumberFormat="1" applyFont="1" applyBorder="1"/>
    <xf numFmtId="3" fontId="16" fillId="0" borderId="13" xfId="22" applyNumberFormat="1" applyFont="1" applyBorder="1"/>
    <xf numFmtId="3" fontId="16" fillId="0" borderId="19" xfId="22" applyNumberFormat="1" applyFont="1" applyBorder="1"/>
    <xf numFmtId="3" fontId="16" fillId="0" borderId="35" xfId="22" applyNumberFormat="1" applyFont="1" applyBorder="1"/>
    <xf numFmtId="3" fontId="17" fillId="0" borderId="32" xfId="22" applyNumberFormat="1" applyFont="1" applyBorder="1"/>
    <xf numFmtId="3" fontId="17" fillId="0" borderId="17" xfId="22" applyNumberFormat="1" applyFont="1" applyBorder="1"/>
    <xf numFmtId="3" fontId="26" fillId="0" borderId="31" xfId="22" applyNumberFormat="1" applyFont="1" applyBorder="1"/>
    <xf numFmtId="3" fontId="17" fillId="0" borderId="37" xfId="22" applyNumberFormat="1" applyFont="1" applyBorder="1"/>
    <xf numFmtId="3" fontId="26" fillId="0" borderId="37" xfId="22" applyNumberFormat="1" applyFont="1" applyBorder="1"/>
    <xf numFmtId="3" fontId="17" fillId="0" borderId="6" xfId="22" applyNumberFormat="1" applyFont="1" applyBorder="1"/>
    <xf numFmtId="3" fontId="26" fillId="0" borderId="5" xfId="22" applyNumberFormat="1" applyFont="1" applyBorder="1"/>
    <xf numFmtId="3" fontId="17" fillId="0" borderId="8" xfId="22" applyNumberFormat="1" applyFont="1" applyBorder="1"/>
    <xf numFmtId="3" fontId="26" fillId="0" borderId="8" xfId="22" applyNumberFormat="1" applyFont="1" applyBorder="1"/>
    <xf numFmtId="3" fontId="17" fillId="0" borderId="50" xfId="22" applyNumberFormat="1" applyFont="1" applyBorder="1"/>
    <xf numFmtId="3" fontId="17" fillId="0" borderId="34" xfId="22" applyNumberFormat="1" applyFont="1" applyBorder="1"/>
    <xf numFmtId="3" fontId="26" fillId="0" borderId="48" xfId="22" applyNumberFormat="1" applyFont="1" applyBorder="1"/>
    <xf numFmtId="3" fontId="17" fillId="0" borderId="46" xfId="22" applyNumberFormat="1" applyFont="1" applyBorder="1"/>
    <xf numFmtId="3" fontId="26" fillId="0" borderId="46" xfId="22" applyNumberFormat="1" applyFont="1" applyBorder="1"/>
    <xf numFmtId="3" fontId="17" fillId="0" borderId="4" xfId="22" applyNumberFormat="1" applyFont="1" applyBorder="1"/>
    <xf numFmtId="3" fontId="17" fillId="0" borderId="20" xfId="22" applyNumberFormat="1" applyFont="1" applyBorder="1"/>
    <xf numFmtId="3" fontId="17" fillId="0" borderId="13" xfId="22" applyNumberFormat="1" applyFont="1" applyBorder="1"/>
    <xf numFmtId="3" fontId="17" fillId="0" borderId="19" xfId="22" applyNumberFormat="1" applyFont="1" applyBorder="1"/>
    <xf numFmtId="3" fontId="17" fillId="0" borderId="35" xfId="22" applyNumberFormat="1" applyFont="1" applyBorder="1"/>
    <xf numFmtId="3" fontId="46" fillId="0" borderId="20" xfId="22" applyNumberFormat="1" applyFont="1" applyBorder="1"/>
    <xf numFmtId="3" fontId="46" fillId="0" borderId="35" xfId="22" applyNumberFormat="1" applyFont="1" applyBorder="1"/>
    <xf numFmtId="3" fontId="25" fillId="28" borderId="4" xfId="22" applyNumberFormat="1" applyFont="1" applyFill="1" applyBorder="1"/>
    <xf numFmtId="3" fontId="25" fillId="0" borderId="6" xfId="22" applyNumberFormat="1" applyFont="1" applyBorder="1"/>
    <xf numFmtId="3" fontId="25" fillId="0" borderId="4" xfId="22" applyNumberFormat="1" applyFont="1" applyBorder="1"/>
    <xf numFmtId="3" fontId="25" fillId="0" borderId="5" xfId="22" applyNumberFormat="1" applyFont="1" applyBorder="1"/>
    <xf numFmtId="3" fontId="25" fillId="0" borderId="8" xfId="22" applyNumberFormat="1" applyFont="1" applyBorder="1"/>
    <xf numFmtId="3" fontId="59" fillId="0" borderId="8" xfId="22" applyNumberFormat="1" applyFont="1" applyBorder="1"/>
    <xf numFmtId="3" fontId="60" fillId="0" borderId="8" xfId="22" applyNumberFormat="1" applyFont="1" applyBorder="1"/>
    <xf numFmtId="3" fontId="26" fillId="0" borderId="4" xfId="22" applyNumberFormat="1" applyFont="1" applyBorder="1"/>
    <xf numFmtId="3" fontId="17" fillId="28" borderId="4" xfId="22" applyNumberFormat="1" applyFont="1" applyFill="1" applyBorder="1"/>
    <xf numFmtId="3" fontId="46" fillId="0" borderId="13" xfId="22" applyNumberFormat="1" applyFont="1" applyBorder="1"/>
    <xf numFmtId="3" fontId="46" fillId="0" borderId="19" xfId="22" applyNumberFormat="1" applyFont="1" applyBorder="1"/>
    <xf numFmtId="3" fontId="46" fillId="0" borderId="14" xfId="22" applyNumberFormat="1" applyFont="1" applyBorder="1"/>
    <xf numFmtId="3" fontId="47" fillId="0" borderId="23" xfId="22" applyNumberFormat="1" applyFont="1" applyBorder="1"/>
    <xf numFmtId="3" fontId="46" fillId="0" borderId="42" xfId="22" applyNumberFormat="1" applyFont="1" applyBorder="1"/>
    <xf numFmtId="3" fontId="44" fillId="26" borderId="109" xfId="22" applyNumberFormat="1" applyFont="1" applyFill="1" applyBorder="1" applyAlignment="1">
      <alignment horizontal="right"/>
    </xf>
    <xf numFmtId="3" fontId="44" fillId="26" borderId="110" xfId="22" applyNumberFormat="1" applyFont="1" applyFill="1" applyBorder="1" applyAlignment="1">
      <alignment horizontal="right"/>
    </xf>
    <xf numFmtId="3" fontId="44" fillId="26" borderId="79" xfId="22" applyNumberFormat="1" applyFont="1" applyFill="1" applyBorder="1" applyAlignment="1">
      <alignment horizontal="right"/>
    </xf>
    <xf numFmtId="3" fontId="44" fillId="26" borderId="111" xfId="22" applyNumberFormat="1" applyFont="1" applyFill="1" applyBorder="1" applyAlignment="1">
      <alignment horizontal="right"/>
    </xf>
    <xf numFmtId="3" fontId="44" fillId="26" borderId="20" xfId="22" applyNumberFormat="1" applyFont="1" applyFill="1" applyBorder="1" applyAlignment="1">
      <alignment horizontal="right"/>
    </xf>
    <xf numFmtId="3" fontId="44" fillId="26" borderId="13" xfId="22" applyNumberFormat="1" applyFont="1" applyFill="1" applyBorder="1" applyAlignment="1">
      <alignment horizontal="right"/>
    </xf>
    <xf numFmtId="3" fontId="44" fillId="26" borderId="112" xfId="22" applyNumberFormat="1" applyFont="1" applyFill="1" applyBorder="1" applyAlignment="1">
      <alignment horizontal="right"/>
    </xf>
    <xf numFmtId="3" fontId="44" fillId="26" borderId="108" xfId="22" applyNumberFormat="1" applyFont="1" applyFill="1" applyBorder="1" applyAlignment="1">
      <alignment horizontal="right"/>
    </xf>
    <xf numFmtId="3" fontId="44" fillId="26" borderId="113" xfId="22" applyNumberFormat="1" applyFont="1" applyFill="1" applyBorder="1" applyAlignment="1">
      <alignment horizontal="right"/>
    </xf>
    <xf numFmtId="3" fontId="44" fillId="36" borderId="110" xfId="22" applyNumberFormat="1" applyFont="1" applyFill="1" applyBorder="1" applyAlignment="1">
      <alignment horizontal="right"/>
    </xf>
    <xf numFmtId="3" fontId="25" fillId="28" borderId="5" xfId="22" applyNumberFormat="1" applyFont="1" applyFill="1" applyBorder="1"/>
    <xf numFmtId="3" fontId="25" fillId="0" borderId="9" xfId="22" applyNumberFormat="1" applyFont="1" applyBorder="1"/>
    <xf numFmtId="3" fontId="17" fillId="0" borderId="9" xfId="22" applyNumberFormat="1" applyFont="1" applyBorder="1"/>
    <xf numFmtId="3" fontId="26" fillId="0" borderId="6" xfId="22" applyNumberFormat="1" applyFont="1" applyBorder="1"/>
    <xf numFmtId="3" fontId="26" fillId="0" borderId="9" xfId="22" applyNumberFormat="1" applyFont="1" applyBorder="1"/>
    <xf numFmtId="3" fontId="26" fillId="0" borderId="34" xfId="22" applyNumberFormat="1" applyFont="1" applyBorder="1"/>
    <xf numFmtId="3" fontId="17" fillId="0" borderId="53" xfId="22" applyNumberFormat="1" applyFont="1" applyBorder="1"/>
    <xf numFmtId="3" fontId="59" fillId="0" borderId="6" xfId="22" applyNumberFormat="1" applyFont="1" applyBorder="1"/>
    <xf numFmtId="3" fontId="17" fillId="0" borderId="72" xfId="22" applyNumberFormat="1" applyFont="1" applyBorder="1"/>
    <xf numFmtId="3" fontId="16" fillId="0" borderId="52" xfId="22" applyNumberFormat="1" applyFont="1" applyBorder="1"/>
    <xf numFmtId="3" fontId="17" fillId="0" borderId="38" xfId="22" applyNumberFormat="1" applyFont="1" applyBorder="1"/>
    <xf numFmtId="3" fontId="17" fillId="37" borderId="6" xfId="22" applyNumberFormat="1" applyFont="1" applyFill="1" applyBorder="1"/>
    <xf numFmtId="3" fontId="17" fillId="37" borderId="4" xfId="22" applyNumberFormat="1" applyFont="1" applyFill="1" applyBorder="1"/>
    <xf numFmtId="3" fontId="26" fillId="37" borderId="5" xfId="22" applyNumberFormat="1" applyFont="1" applyFill="1" applyBorder="1"/>
    <xf numFmtId="3" fontId="17" fillId="37" borderId="9" xfId="22" applyNumberFormat="1" applyFont="1" applyFill="1" applyBorder="1"/>
    <xf numFmtId="3" fontId="17" fillId="37" borderId="8" xfId="22" applyNumberFormat="1" applyFont="1" applyFill="1" applyBorder="1"/>
    <xf numFmtId="3" fontId="26" fillId="37" borderId="8" xfId="22" applyNumberFormat="1" applyFont="1" applyFill="1" applyBorder="1"/>
    <xf numFmtId="3" fontId="17" fillId="0" borderId="52" xfId="22" applyNumberFormat="1" applyFont="1" applyBorder="1"/>
    <xf numFmtId="3" fontId="47" fillId="0" borderId="42" xfId="22" applyNumberFormat="1" applyFont="1" applyBorder="1"/>
    <xf numFmtId="3" fontId="46" fillId="0" borderId="52" xfId="22" applyNumberFormat="1" applyFont="1" applyBorder="1"/>
    <xf numFmtId="3" fontId="25" fillId="0" borderId="46" xfId="22" applyNumberFormat="1" applyFont="1" applyBorder="1"/>
    <xf numFmtId="3" fontId="25" fillId="0" borderId="37" xfId="22" applyNumberFormat="1" applyFont="1" applyBorder="1"/>
    <xf numFmtId="3" fontId="46" fillId="0" borderId="54" xfId="22" applyNumberFormat="1" applyFont="1" applyBorder="1"/>
    <xf numFmtId="3" fontId="46" fillId="0" borderId="36" xfId="22" applyNumberFormat="1" applyFont="1" applyBorder="1"/>
    <xf numFmtId="0" fontId="23" fillId="0" borderId="108" xfId="0" applyFont="1" applyBorder="1" applyAlignment="1">
      <alignment horizontal="left" vertical="top" wrapText="1"/>
    </xf>
    <xf numFmtId="4" fontId="17" fillId="0" borderId="0" xfId="0" applyNumberFormat="1" applyFont="1" applyFill="1"/>
    <xf numFmtId="0" fontId="17" fillId="0" borderId="0" xfId="0" applyFont="1" applyFill="1"/>
    <xf numFmtId="4" fontId="54" fillId="0" borderId="14" xfId="0" applyNumberFormat="1" applyFont="1" applyFill="1" applyBorder="1"/>
    <xf numFmtId="171" fontId="44" fillId="36" borderId="19" xfId="22" applyNumberFormat="1" applyFont="1" applyFill="1" applyBorder="1" applyAlignment="1">
      <alignment horizontal="right"/>
    </xf>
    <xf numFmtId="171" fontId="44" fillId="28" borderId="19" xfId="22" applyNumberFormat="1" applyFont="1" applyFill="1" applyBorder="1" applyAlignment="1">
      <alignment horizontal="right"/>
    </xf>
    <xf numFmtId="3" fontId="45" fillId="26" borderId="100" xfId="0" applyNumberFormat="1" applyFont="1" applyFill="1" applyBorder="1"/>
    <xf numFmtId="4" fontId="46" fillId="28" borderId="20" xfId="32" applyNumberFormat="1" applyFont="1" applyFill="1" applyBorder="1"/>
    <xf numFmtId="0" fontId="16" fillId="28" borderId="35" xfId="0" applyFont="1" applyFill="1" applyBorder="1" applyAlignment="1">
      <alignment horizontal="left" vertical="center" wrapText="1"/>
    </xf>
    <xf numFmtId="3" fontId="44" fillId="0" borderId="20" xfId="0" applyNumberFormat="1" applyFont="1" applyBorder="1"/>
    <xf numFmtId="3" fontId="44" fillId="0" borderId="13" xfId="0" applyNumberFormat="1" applyFont="1" applyBorder="1"/>
    <xf numFmtId="3" fontId="44" fillId="0" borderId="19" xfId="0" applyNumberFormat="1" applyFont="1" applyBorder="1"/>
    <xf numFmtId="3" fontId="44" fillId="0" borderId="46" xfId="0" applyNumberFormat="1" applyFont="1" applyBorder="1"/>
    <xf numFmtId="3" fontId="44" fillId="0" borderId="35" xfId="0" applyNumberFormat="1" applyFont="1" applyBorder="1"/>
    <xf numFmtId="3" fontId="44" fillId="0" borderId="8" xfId="0" applyNumberFormat="1" applyFont="1" applyBorder="1"/>
    <xf numFmtId="3" fontId="44" fillId="0" borderId="25" xfId="0" applyNumberFormat="1" applyFont="1" applyBorder="1" applyAlignment="1">
      <alignment vertical="center" wrapText="1"/>
    </xf>
    <xf numFmtId="3" fontId="44" fillId="0" borderId="15" xfId="0" applyNumberFormat="1" applyFont="1" applyBorder="1" applyAlignment="1">
      <alignment vertical="center" wrapText="1"/>
    </xf>
    <xf numFmtId="3" fontId="45" fillId="0" borderId="5" xfId="0" applyNumberFormat="1" applyFont="1" applyBorder="1"/>
    <xf numFmtId="3" fontId="45" fillId="0" borderId="46" xfId="0" applyNumberFormat="1" applyFont="1" applyBorder="1" applyAlignment="1">
      <alignment vertical="center" wrapText="1"/>
    </xf>
    <xf numFmtId="3" fontId="44" fillId="0" borderId="36" xfId="0" applyNumberFormat="1" applyFont="1" applyBorder="1" applyAlignment="1">
      <alignment vertical="center" wrapText="1"/>
    </xf>
    <xf numFmtId="3" fontId="44" fillId="0" borderId="71" xfId="0" applyNumberFormat="1" applyFont="1" applyBorder="1" applyAlignment="1">
      <alignment vertical="center" wrapText="1"/>
    </xf>
    <xf numFmtId="3" fontId="45" fillId="0" borderId="8" xfId="0" applyNumberFormat="1" applyFont="1" applyBorder="1"/>
    <xf numFmtId="3" fontId="44" fillId="0" borderId="6" xfId="0" applyNumberFormat="1" applyFont="1" applyBorder="1" applyAlignment="1">
      <alignment vertical="center" wrapText="1"/>
    </xf>
    <xf numFmtId="3" fontId="44" fillId="0" borderId="4" xfId="0" applyNumberFormat="1" applyFont="1" applyBorder="1" applyAlignment="1">
      <alignment vertical="center" wrapText="1"/>
    </xf>
    <xf numFmtId="3" fontId="44" fillId="0" borderId="8" xfId="0" applyNumberFormat="1" applyFont="1" applyBorder="1" applyAlignment="1">
      <alignment vertical="center" wrapText="1"/>
    </xf>
    <xf numFmtId="3" fontId="44" fillId="0" borderId="50" xfId="0" applyNumberFormat="1" applyFont="1" applyBorder="1"/>
    <xf numFmtId="3" fontId="44" fillId="0" borderId="34" xfId="0" applyNumberFormat="1" applyFont="1" applyBorder="1"/>
    <xf numFmtId="3" fontId="44" fillId="0" borderId="48" xfId="0" applyNumberFormat="1" applyFont="1" applyBorder="1"/>
    <xf numFmtId="3" fontId="44" fillId="0" borderId="46" xfId="0" applyNumberFormat="1" applyFont="1" applyBorder="1" applyAlignment="1">
      <alignment vertical="center" wrapText="1"/>
    </xf>
    <xf numFmtId="3" fontId="44" fillId="0" borderId="61" xfId="0" applyNumberFormat="1" applyFont="1" applyBorder="1"/>
    <xf numFmtId="3" fontId="46" fillId="0" borderId="25" xfId="0" applyNumberFormat="1" applyFont="1" applyBorder="1"/>
    <xf numFmtId="3" fontId="46" fillId="0" borderId="15" xfId="0" applyNumberFormat="1" applyFont="1" applyBorder="1"/>
    <xf numFmtId="3" fontId="46" fillId="0" borderId="24" xfId="0" applyNumberFormat="1" applyFont="1" applyBorder="1"/>
    <xf numFmtId="3" fontId="46" fillId="0" borderId="71" xfId="0" applyNumberFormat="1" applyFont="1" applyBorder="1"/>
    <xf numFmtId="3" fontId="46" fillId="0" borderId="28" xfId="0" applyNumberFormat="1" applyFont="1" applyBorder="1"/>
    <xf numFmtId="3" fontId="46" fillId="0" borderId="16" xfId="0" applyNumberFormat="1" applyFont="1" applyBorder="1"/>
    <xf numFmtId="3" fontId="46" fillId="0" borderId="27" xfId="0" applyNumberFormat="1" applyFont="1" applyBorder="1"/>
    <xf numFmtId="3" fontId="46" fillId="0" borderId="61" xfId="0" applyNumberFormat="1" applyFont="1" applyBorder="1"/>
    <xf numFmtId="3" fontId="46" fillId="0" borderId="35" xfId="0" applyNumberFormat="1" applyFont="1" applyBorder="1"/>
    <xf numFmtId="3" fontId="45" fillId="0" borderId="46" xfId="0" applyNumberFormat="1" applyFont="1" applyBorder="1"/>
    <xf numFmtId="3" fontId="46" fillId="28" borderId="20" xfId="32" applyNumberFormat="1" applyFont="1" applyFill="1" applyBorder="1"/>
    <xf numFmtId="168" fontId="17" fillId="0" borderId="0" xfId="22" applyNumberFormat="1" applyFont="1" applyAlignment="1">
      <alignment horizontal="right"/>
    </xf>
    <xf numFmtId="3" fontId="45" fillId="26" borderId="46" xfId="0" applyNumberFormat="1" applyFont="1" applyFill="1" applyBorder="1"/>
    <xf numFmtId="0" fontId="16" fillId="26" borderId="35" xfId="0" applyFont="1" applyFill="1" applyBorder="1" applyAlignment="1">
      <alignment horizontal="left" vertical="center" wrapText="1"/>
    </xf>
    <xf numFmtId="3" fontId="34" fillId="26" borderId="35" xfId="0" applyNumberFormat="1" applyFont="1" applyFill="1" applyBorder="1"/>
    <xf numFmtId="3" fontId="45" fillId="26" borderId="35" xfId="0" applyNumberFormat="1" applyFont="1" applyFill="1" applyBorder="1"/>
    <xf numFmtId="0" fontId="16" fillId="0" borderId="35" xfId="0" applyFont="1" applyBorder="1" applyAlignment="1">
      <alignment horizontal="left" vertical="center" wrapText="1"/>
    </xf>
    <xf numFmtId="2" fontId="46" fillId="0" borderId="35" xfId="0" applyNumberFormat="1" applyFont="1" applyBorder="1"/>
    <xf numFmtId="4" fontId="45" fillId="0" borderId="35" xfId="0" applyNumberFormat="1" applyFont="1" applyBorder="1"/>
    <xf numFmtId="3" fontId="44" fillId="28" borderId="35" xfId="0" applyNumberFormat="1" applyFont="1" applyFill="1" applyBorder="1"/>
    <xf numFmtId="3" fontId="44" fillId="0" borderId="5" xfId="0" applyNumberFormat="1" applyFont="1" applyBorder="1"/>
    <xf numFmtId="3" fontId="45" fillId="0" borderId="6" xfId="22" applyNumberFormat="1" applyFont="1" applyBorder="1" applyAlignment="1">
      <alignment horizontal="right" vertical="center" wrapText="1"/>
    </xf>
    <xf numFmtId="3" fontId="45" fillId="0" borderId="4" xfId="22" applyNumberFormat="1" applyFont="1" applyBorder="1" applyAlignment="1">
      <alignment vertical="center" wrapText="1"/>
    </xf>
    <xf numFmtId="3" fontId="45" fillId="0" borderId="6" xfId="22" applyNumberFormat="1" applyFont="1" applyBorder="1" applyAlignment="1">
      <alignment vertical="center" wrapText="1"/>
    </xf>
    <xf numFmtId="3" fontId="45" fillId="0" borderId="8" xfId="22" applyNumberFormat="1" applyFont="1" applyBorder="1" applyAlignment="1">
      <alignment vertical="center" wrapText="1"/>
    </xf>
    <xf numFmtId="3" fontId="45" fillId="0" borderId="6" xfId="0" applyNumberFormat="1" applyFont="1" applyBorder="1" applyAlignment="1">
      <alignment vertical="center" wrapText="1"/>
    </xf>
    <xf numFmtId="3" fontId="45" fillId="0" borderId="4" xfId="0" applyNumberFormat="1" applyFont="1" applyBorder="1" applyAlignment="1">
      <alignment vertical="center" wrapText="1"/>
    </xf>
    <xf numFmtId="3" fontId="45" fillId="0" borderId="8" xfId="0" applyNumberFormat="1" applyFont="1" applyBorder="1" applyAlignment="1">
      <alignment vertical="center" wrapText="1"/>
    </xf>
    <xf numFmtId="3" fontId="45" fillId="0" borderId="50" xfId="22" applyNumberFormat="1" applyFont="1" applyBorder="1" applyAlignment="1">
      <alignment horizontal="right" vertical="center" wrapText="1"/>
    </xf>
    <xf numFmtId="3" fontId="45" fillId="0" borderId="34" xfId="22" applyNumberFormat="1" applyFont="1" applyBorder="1" applyAlignment="1">
      <alignment vertical="center" wrapText="1"/>
    </xf>
    <xf numFmtId="3" fontId="45" fillId="0" borderId="48" xfId="0" applyNumberFormat="1" applyFont="1" applyBorder="1"/>
    <xf numFmtId="3" fontId="45" fillId="0" borderId="50" xfId="22" applyNumberFormat="1" applyFont="1" applyBorder="1" applyAlignment="1">
      <alignment vertical="center" wrapText="1"/>
    </xf>
    <xf numFmtId="3" fontId="45" fillId="0" borderId="50" xfId="0" applyNumberFormat="1" applyFont="1" applyBorder="1" applyAlignment="1">
      <alignment vertical="center" wrapText="1"/>
    </xf>
    <xf numFmtId="3" fontId="45" fillId="0" borderId="34" xfId="0" applyNumberFormat="1" applyFont="1" applyBorder="1" applyAlignment="1">
      <alignment vertical="center" wrapText="1"/>
    </xf>
    <xf numFmtId="3" fontId="45" fillId="0" borderId="32" xfId="22" applyNumberFormat="1" applyFont="1" applyBorder="1" applyAlignment="1">
      <alignment horizontal="right" vertical="center" wrapText="1"/>
    </xf>
    <xf numFmtId="3" fontId="44" fillId="0" borderId="76" xfId="0" applyNumberFormat="1" applyFont="1" applyBorder="1" applyAlignment="1">
      <alignment vertical="center" wrapText="1"/>
    </xf>
    <xf numFmtId="3" fontId="45" fillId="0" borderId="31" xfId="0" applyNumberFormat="1" applyFont="1" applyBorder="1"/>
    <xf numFmtId="3" fontId="45" fillId="0" borderId="32" xfId="22" applyNumberFormat="1" applyFont="1" applyBorder="1" applyAlignment="1">
      <alignment vertical="center" wrapText="1"/>
    </xf>
    <xf numFmtId="3" fontId="45" fillId="0" borderId="42" xfId="0" applyNumberFormat="1" applyFont="1" applyBorder="1" applyAlignment="1">
      <alignment vertical="center" wrapText="1"/>
    </xf>
    <xf numFmtId="3" fontId="45" fillId="0" borderId="32" xfId="0" applyNumberFormat="1" applyFont="1" applyBorder="1" applyAlignment="1">
      <alignment vertical="center" wrapText="1"/>
    </xf>
    <xf numFmtId="3" fontId="45" fillId="0" borderId="37" xfId="0" applyNumberFormat="1" applyFont="1" applyBorder="1" applyAlignment="1">
      <alignment vertical="center" wrapText="1"/>
    </xf>
    <xf numFmtId="3" fontId="45" fillId="0" borderId="37" xfId="0" applyNumberFormat="1" applyFont="1" applyBorder="1"/>
    <xf numFmtId="3" fontId="45" fillId="0" borderId="8" xfId="0" applyNumberFormat="1" applyFont="1" applyFill="1" applyBorder="1"/>
    <xf numFmtId="3" fontId="45" fillId="0" borderId="25" xfId="22" applyNumberFormat="1" applyFont="1" applyBorder="1" applyAlignment="1">
      <alignment vertical="center" wrapText="1"/>
    </xf>
    <xf numFmtId="3" fontId="44" fillId="0" borderId="28" xfId="0" applyNumberFormat="1" applyFont="1" applyBorder="1" applyAlignment="1">
      <alignment vertical="center" wrapText="1"/>
    </xf>
    <xf numFmtId="3" fontId="44" fillId="0" borderId="16" xfId="0" applyNumberFormat="1" applyFont="1" applyBorder="1" applyAlignment="1">
      <alignment vertical="center" wrapText="1"/>
    </xf>
    <xf numFmtId="3" fontId="45" fillId="0" borderId="28" xfId="22" applyNumberFormat="1" applyFont="1" applyBorder="1" applyAlignment="1">
      <alignment vertical="center" wrapText="1"/>
    </xf>
    <xf numFmtId="3" fontId="46" fillId="0" borderId="20" xfId="0" applyNumberFormat="1" applyFont="1" applyBorder="1"/>
    <xf numFmtId="3" fontId="46" fillId="0" borderId="19" xfId="0" applyNumberFormat="1" applyFont="1" applyBorder="1"/>
    <xf numFmtId="3" fontId="46" fillId="0" borderId="14" xfId="0" applyNumberFormat="1" applyFont="1" applyBorder="1"/>
    <xf numFmtId="3" fontId="46" fillId="0" borderId="23" xfId="0" applyNumberFormat="1" applyFont="1" applyBorder="1"/>
    <xf numFmtId="3" fontId="46" fillId="0" borderId="42" xfId="0" applyNumberFormat="1" applyFont="1" applyBorder="1"/>
    <xf numFmtId="3" fontId="46" fillId="28" borderId="71" xfId="0" applyNumberFormat="1" applyFont="1" applyFill="1" applyBorder="1"/>
    <xf numFmtId="3" fontId="44" fillId="28" borderId="46" xfId="0" applyNumberFormat="1" applyFont="1" applyFill="1" applyBorder="1"/>
    <xf numFmtId="3" fontId="45" fillId="28" borderId="46" xfId="0" applyNumberFormat="1" applyFont="1" applyFill="1" applyBorder="1"/>
    <xf numFmtId="3" fontId="46" fillId="0" borderId="50" xfId="0" applyNumberFormat="1" applyFont="1" applyBorder="1"/>
    <xf numFmtId="3" fontId="46" fillId="0" borderId="34" xfId="0" applyNumberFormat="1" applyFont="1" applyBorder="1"/>
    <xf numFmtId="3" fontId="46" fillId="0" borderId="48" xfId="0" applyNumberFormat="1" applyFont="1" applyBorder="1"/>
    <xf numFmtId="3" fontId="46" fillId="0" borderId="46" xfId="0" applyNumberFormat="1" applyFont="1" applyBorder="1"/>
    <xf numFmtId="3" fontId="44" fillId="0" borderId="46" xfId="0" applyNumberFormat="1" applyFont="1" applyFill="1" applyBorder="1"/>
    <xf numFmtId="3" fontId="44" fillId="0" borderId="6" xfId="0" applyNumberFormat="1" applyFont="1" applyBorder="1"/>
    <xf numFmtId="3" fontId="44" fillId="0" borderId="4" xfId="0" applyNumberFormat="1" applyFont="1" applyBorder="1"/>
    <xf numFmtId="3" fontId="54" fillId="0" borderId="6" xfId="0" applyNumberFormat="1" applyFont="1" applyBorder="1"/>
    <xf numFmtId="3" fontId="54" fillId="0" borderId="4" xfId="0" applyNumberFormat="1" applyFont="1" applyBorder="1"/>
    <xf numFmtId="3" fontId="54" fillId="0" borderId="5" xfId="0" applyNumberFormat="1" applyFont="1" applyBorder="1"/>
    <xf numFmtId="3" fontId="54" fillId="0" borderId="8" xfId="0" applyNumberFormat="1" applyFont="1" applyBorder="1"/>
    <xf numFmtId="3" fontId="54" fillId="0" borderId="34" xfId="0" applyNumberFormat="1" applyFont="1" applyBorder="1"/>
    <xf numFmtId="3" fontId="54" fillId="0" borderId="50" xfId="0" applyNumberFormat="1" applyFont="1" applyBorder="1"/>
    <xf numFmtId="3" fontId="17" fillId="0" borderId="6" xfId="0" applyNumberFormat="1" applyFont="1" applyFill="1" applyBorder="1"/>
    <xf numFmtId="3" fontId="54" fillId="0" borderId="32" xfId="0" applyNumberFormat="1" applyFont="1" applyBorder="1"/>
    <xf numFmtId="3" fontId="54" fillId="0" borderId="31" xfId="0" applyNumberFormat="1" applyFont="1" applyBorder="1"/>
    <xf numFmtId="3" fontId="54" fillId="0" borderId="48" xfId="0" applyNumberFormat="1" applyFont="1" applyBorder="1"/>
    <xf numFmtId="3" fontId="45" fillId="0" borderId="20" xfId="0" applyNumberFormat="1" applyFont="1" applyBorder="1"/>
    <xf numFmtId="3" fontId="45" fillId="0" borderId="13" xfId="0" applyNumberFormat="1" applyFont="1" applyBorder="1"/>
    <xf numFmtId="3" fontId="45" fillId="0" borderId="19" xfId="0" applyNumberFormat="1" applyFont="1" applyBorder="1"/>
    <xf numFmtId="3" fontId="54" fillId="0" borderId="37" xfId="0" applyNumberFormat="1" applyFont="1" applyBorder="1"/>
    <xf numFmtId="3" fontId="45" fillId="0" borderId="50" xfId="0" applyNumberFormat="1" applyFont="1" applyBorder="1"/>
    <xf numFmtId="3" fontId="45" fillId="0" borderId="34" xfId="0" applyNumberFormat="1" applyFont="1" applyBorder="1"/>
    <xf numFmtId="3" fontId="44" fillId="0" borderId="50" xfId="0" applyNumberFormat="1" applyFont="1" applyBorder="1" applyAlignment="1">
      <alignment vertical="center" wrapText="1"/>
    </xf>
    <xf numFmtId="3" fontId="44" fillId="0" borderId="34" xfId="0" applyNumberFormat="1" applyFont="1" applyBorder="1" applyAlignment="1">
      <alignment vertical="center" wrapText="1"/>
    </xf>
    <xf numFmtId="3" fontId="44" fillId="0" borderId="48" xfId="0" applyNumberFormat="1" applyFont="1" applyBorder="1" applyAlignment="1">
      <alignment vertical="center" wrapText="1"/>
    </xf>
    <xf numFmtId="3" fontId="44" fillId="0" borderId="28" xfId="0" applyNumberFormat="1" applyFont="1" applyBorder="1"/>
    <xf numFmtId="3" fontId="44" fillId="0" borderId="16" xfId="0" applyNumberFormat="1" applyFont="1" applyBorder="1"/>
    <xf numFmtId="3" fontId="44" fillId="0" borderId="27" xfId="0" applyNumberFormat="1" applyFont="1" applyBorder="1"/>
    <xf numFmtId="3" fontId="54" fillId="0" borderId="20" xfId="0" applyNumberFormat="1" applyFont="1" applyBorder="1"/>
    <xf numFmtId="3" fontId="54" fillId="0" borderId="19" xfId="0" applyNumberFormat="1" applyFont="1" applyBorder="1"/>
    <xf numFmtId="3" fontId="54" fillId="0" borderId="35" xfId="0" applyNumberFormat="1" applyFont="1" applyBorder="1"/>
    <xf numFmtId="3" fontId="54" fillId="0" borderId="36" xfId="0" applyNumberFormat="1" applyFont="1" applyBorder="1"/>
    <xf numFmtId="3" fontId="54" fillId="0" borderId="23" xfId="0" applyNumberFormat="1" applyFont="1" applyBorder="1"/>
    <xf numFmtId="3" fontId="46" fillId="0" borderId="37" xfId="0" applyNumberFormat="1" applyFont="1" applyBorder="1"/>
    <xf numFmtId="3" fontId="64" fillId="0" borderId="8" xfId="0" applyNumberFormat="1" applyFont="1" applyBorder="1" applyAlignment="1">
      <alignment horizontal="right" vertical="center" wrapText="1"/>
    </xf>
    <xf numFmtId="3" fontId="62" fillId="0" borderId="9" xfId="0" applyNumberFormat="1" applyFont="1" applyBorder="1"/>
    <xf numFmtId="3" fontId="62" fillId="0" borderId="8" xfId="0" applyNumberFormat="1" applyFont="1" applyBorder="1"/>
    <xf numFmtId="3" fontId="62" fillId="0" borderId="45" xfId="0" applyNumberFormat="1" applyFont="1" applyBorder="1"/>
    <xf numFmtId="3" fontId="65" fillId="0" borderId="57" xfId="0" applyNumberFormat="1" applyFont="1" applyBorder="1"/>
    <xf numFmtId="3" fontId="68" fillId="0" borderId="9" xfId="0" applyNumberFormat="1" applyFont="1" applyBorder="1"/>
    <xf numFmtId="3" fontId="68" fillId="0" borderId="8" xfId="0" applyNumberFormat="1" applyFont="1" applyBorder="1"/>
    <xf numFmtId="3" fontId="68" fillId="0" borderId="45" xfId="0" applyNumberFormat="1" applyFont="1" applyBorder="1"/>
    <xf numFmtId="3" fontId="64" fillId="0" borderId="9" xfId="0" applyNumberFormat="1" applyFont="1" applyBorder="1" applyAlignment="1">
      <alignment horizontal="right" vertical="center" wrapText="1"/>
    </xf>
    <xf numFmtId="3" fontId="64" fillId="0" borderId="45" xfId="0" applyNumberFormat="1" applyFont="1" applyBorder="1" applyAlignment="1">
      <alignment horizontal="right" vertical="center" wrapText="1"/>
    </xf>
    <xf numFmtId="3" fontId="62" fillId="0" borderId="49" xfId="0" applyNumberFormat="1" applyFont="1" applyBorder="1"/>
    <xf numFmtId="3" fontId="62" fillId="0" borderId="34" xfId="0" applyNumberFormat="1" applyFont="1" applyBorder="1"/>
    <xf numFmtId="3" fontId="62" fillId="0" borderId="70" xfId="0" applyNumberFormat="1" applyFont="1" applyBorder="1"/>
    <xf numFmtId="3" fontId="64" fillId="0" borderId="35" xfId="0" applyNumberFormat="1" applyFont="1" applyBorder="1" applyAlignment="1">
      <alignment horizontal="right" vertical="center" wrapText="1"/>
    </xf>
    <xf numFmtId="3" fontId="64" fillId="0" borderId="52" xfId="0" applyNumberFormat="1" applyFont="1" applyBorder="1" applyAlignment="1">
      <alignment horizontal="right" vertical="center" wrapText="1"/>
    </xf>
    <xf numFmtId="3" fontId="64" fillId="0" borderId="40" xfId="0" applyNumberFormat="1" applyFont="1" applyBorder="1" applyAlignment="1">
      <alignment horizontal="right" vertical="center" wrapText="1"/>
    </xf>
    <xf numFmtId="3" fontId="64" fillId="0" borderId="41" xfId="0" applyNumberFormat="1" applyFont="1" applyBorder="1" applyAlignment="1">
      <alignment horizontal="right" vertical="center" wrapText="1"/>
    </xf>
    <xf numFmtId="3" fontId="61" fillId="0" borderId="37" xfId="0" applyNumberFormat="1" applyFont="1" applyBorder="1" applyAlignment="1">
      <alignment horizontal="left" vertical="center" wrapText="1"/>
    </xf>
    <xf numFmtId="3" fontId="62" fillId="0" borderId="33" xfId="0" applyNumberFormat="1" applyFont="1" applyBorder="1"/>
    <xf numFmtId="3" fontId="62" fillId="0" borderId="17" xfId="0" applyNumberFormat="1" applyFont="1" applyBorder="1"/>
    <xf numFmtId="3" fontId="62" fillId="0" borderId="3" xfId="0" applyNumberFormat="1" applyFont="1" applyBorder="1"/>
    <xf numFmtId="3" fontId="62" fillId="0" borderId="47" xfId="0" applyNumberFormat="1" applyFont="1" applyBorder="1"/>
    <xf numFmtId="3" fontId="62" fillId="0" borderId="4" xfId="0" applyNumberFormat="1" applyFont="1" applyBorder="1"/>
    <xf numFmtId="3" fontId="62" fillId="0" borderId="18" xfId="0" applyNumberFormat="1" applyFont="1" applyBorder="1"/>
    <xf numFmtId="3" fontId="68" fillId="0" borderId="35" xfId="0" applyNumberFormat="1" applyFont="1" applyBorder="1"/>
    <xf numFmtId="3" fontId="68" fillId="0" borderId="22" xfId="0" applyNumberFormat="1" applyFont="1" applyBorder="1"/>
    <xf numFmtId="3" fontId="68" fillId="0" borderId="13" xfId="0" applyNumberFormat="1" applyFont="1" applyBorder="1"/>
    <xf numFmtId="3" fontId="68" fillId="0" borderId="89" xfId="0" applyNumberFormat="1" applyFont="1" applyBorder="1"/>
    <xf numFmtId="3" fontId="65" fillId="0" borderId="41" xfId="0" applyNumberFormat="1" applyFont="1" applyBorder="1"/>
    <xf numFmtId="3" fontId="65" fillId="0" borderId="35" xfId="0" applyNumberFormat="1" applyFont="1" applyBorder="1"/>
    <xf numFmtId="3" fontId="65" fillId="0" borderId="22" xfId="0" applyNumberFormat="1" applyFont="1" applyBorder="1"/>
    <xf numFmtId="3" fontId="65" fillId="0" borderId="13" xfId="0" applyNumberFormat="1" applyFont="1" applyBorder="1"/>
    <xf numFmtId="3" fontId="65" fillId="0" borderId="89" xfId="0" applyNumberFormat="1" applyFont="1" applyBorder="1"/>
    <xf numFmtId="3" fontId="62" fillId="0" borderId="37" xfId="0" applyNumberFormat="1" applyFont="1" applyBorder="1"/>
    <xf numFmtId="3" fontId="68" fillId="0" borderId="61" xfId="0" applyNumberFormat="1" applyFont="1" applyBorder="1"/>
    <xf numFmtId="3" fontId="68" fillId="0" borderId="30" xfId="0" applyNumberFormat="1" applyFont="1" applyBorder="1"/>
    <xf numFmtId="3" fontId="68" fillId="0" borderId="16" xfId="0" applyNumberFormat="1" applyFont="1" applyBorder="1"/>
    <xf numFmtId="3" fontId="68" fillId="0" borderId="91" xfId="0" applyNumberFormat="1" applyFont="1" applyBorder="1"/>
    <xf numFmtId="3" fontId="65" fillId="0" borderId="62" xfId="0" applyNumberFormat="1" applyFont="1" applyBorder="1"/>
    <xf numFmtId="3" fontId="65" fillId="0" borderId="63" xfId="0" applyNumberFormat="1" applyFont="1" applyBorder="1"/>
    <xf numFmtId="3" fontId="65" fillId="0" borderId="21" xfId="0" applyNumberFormat="1" applyFont="1" applyBorder="1"/>
    <xf numFmtId="3" fontId="65" fillId="0" borderId="94" xfId="0" applyNumberFormat="1" applyFont="1" applyBorder="1"/>
    <xf numFmtId="3" fontId="65" fillId="0" borderId="20" xfId="0" applyNumberFormat="1" applyFont="1" applyBorder="1"/>
    <xf numFmtId="3" fontId="65" fillId="0" borderId="40" xfId="0" applyNumberFormat="1" applyFont="1" applyBorder="1"/>
    <xf numFmtId="3" fontId="52" fillId="0" borderId="35" xfId="0" applyNumberFormat="1" applyFont="1" applyBorder="1"/>
    <xf numFmtId="3" fontId="51" fillId="0" borderId="35" xfId="0" applyNumberFormat="1" applyFont="1" applyBorder="1" applyAlignment="1">
      <alignment horizontal="right"/>
    </xf>
    <xf numFmtId="3" fontId="52" fillId="0" borderId="43" xfId="0" applyNumberFormat="1" applyFont="1" applyBorder="1"/>
    <xf numFmtId="3" fontId="52" fillId="0" borderId="14" xfId="0" applyNumberFormat="1" applyFont="1" applyBorder="1"/>
    <xf numFmtId="3" fontId="52" fillId="0" borderId="1" xfId="0" applyNumberFormat="1" applyFont="1" applyBorder="1"/>
    <xf numFmtId="3" fontId="52" fillId="0" borderId="35" xfId="0" applyNumberFormat="1" applyFont="1" applyBorder="1" applyAlignment="1">
      <alignment horizontal="right"/>
    </xf>
    <xf numFmtId="3" fontId="99" fillId="0" borderId="8" xfId="0" applyNumberFormat="1" applyFont="1" applyBorder="1"/>
    <xf numFmtId="3" fontId="99" fillId="0" borderId="46" xfId="0" applyNumberFormat="1" applyFont="1" applyBorder="1"/>
    <xf numFmtId="3" fontId="66" fillId="0" borderId="46" xfId="0" applyNumberFormat="1" applyFont="1" applyBorder="1" applyAlignment="1">
      <alignment horizontal="left" vertical="center" wrapText="1"/>
    </xf>
    <xf numFmtId="3" fontId="68" fillId="0" borderId="70" xfId="0" applyNumberFormat="1" applyFont="1" applyBorder="1"/>
    <xf numFmtId="3" fontId="62" fillId="0" borderId="46" xfId="0" applyNumberFormat="1" applyFont="1" applyBorder="1"/>
    <xf numFmtId="3" fontId="65" fillId="0" borderId="0" xfId="0" applyNumberFormat="1" applyFont="1" applyBorder="1"/>
    <xf numFmtId="3" fontId="51" fillId="0" borderId="35" xfId="0" applyNumberFormat="1" applyFont="1" applyBorder="1"/>
    <xf numFmtId="3" fontId="51" fillId="0" borderId="22" xfId="0" applyNumberFormat="1" applyFont="1" applyBorder="1"/>
    <xf numFmtId="3" fontId="51" fillId="0" borderId="20" xfId="0" applyNumberFormat="1" applyFont="1" applyBorder="1"/>
    <xf numFmtId="3" fontId="52" fillId="0" borderId="42" xfId="0" applyNumberFormat="1" applyFont="1" applyBorder="1"/>
    <xf numFmtId="3" fontId="65" fillId="28" borderId="88" xfId="0" applyNumberFormat="1" applyFont="1" applyFill="1" applyBorder="1"/>
    <xf numFmtId="168" fontId="36" fillId="0" borderId="0" xfId="22" applyNumberFormat="1" applyFont="1"/>
    <xf numFmtId="168" fontId="13" fillId="23" borderId="0" xfId="22" applyNumberFormat="1" applyFont="1" applyFill="1" applyAlignment="1">
      <alignment vertical="top" wrapText="1"/>
    </xf>
    <xf numFmtId="3" fontId="0" fillId="0" borderId="0" xfId="0" applyNumberFormat="1" applyFill="1"/>
    <xf numFmtId="3" fontId="0" fillId="23" borderId="0" xfId="0" applyNumberFormat="1" applyFill="1"/>
    <xf numFmtId="0" fontId="8" fillId="23" borderId="0" xfId="0" applyFont="1" applyFill="1" applyAlignment="1">
      <alignment wrapText="1"/>
    </xf>
    <xf numFmtId="0" fontId="0" fillId="28" borderId="65" xfId="0" applyFill="1" applyBorder="1" applyAlignment="1">
      <alignment horizontal="center" vertical="center" wrapText="1"/>
    </xf>
    <xf numFmtId="0" fontId="0" fillId="28" borderId="93" xfId="0" applyFill="1" applyBorder="1" applyAlignment="1">
      <alignment horizontal="center" vertical="center" wrapText="1"/>
    </xf>
    <xf numFmtId="0" fontId="33" fillId="26" borderId="40" xfId="0" applyFont="1" applyFill="1" applyBorder="1" applyAlignment="1">
      <alignment vertical="center" wrapText="1"/>
    </xf>
    <xf numFmtId="0" fontId="33" fillId="26" borderId="89" xfId="0" applyFont="1" applyFill="1" applyBorder="1" applyAlignment="1">
      <alignment vertical="center" wrapText="1"/>
    </xf>
    <xf numFmtId="0" fontId="33" fillId="26" borderId="52" xfId="0" applyFont="1" applyFill="1" applyBorder="1" applyAlignment="1">
      <alignment vertical="center" wrapText="1"/>
    </xf>
    <xf numFmtId="3" fontId="51" fillId="0" borderId="40" xfId="0" applyNumberFormat="1" applyFont="1" applyBorder="1"/>
    <xf numFmtId="3" fontId="52" fillId="0" borderId="40" xfId="0" applyNumberFormat="1" applyFont="1" applyBorder="1"/>
    <xf numFmtId="3" fontId="52" fillId="28" borderId="35" xfId="0" applyNumberFormat="1" applyFont="1" applyFill="1" applyBorder="1"/>
    <xf numFmtId="3" fontId="62" fillId="0" borderId="24" xfId="0" applyNumberFormat="1" applyFont="1" applyBorder="1"/>
    <xf numFmtId="3" fontId="66" fillId="28" borderId="35" xfId="0" applyNumberFormat="1" applyFont="1" applyFill="1" applyBorder="1" applyAlignment="1">
      <alignment horizontal="right" vertical="center" wrapText="1"/>
    </xf>
    <xf numFmtId="3" fontId="45" fillId="26" borderId="115" xfId="0" applyNumberFormat="1" applyFont="1" applyFill="1" applyBorder="1"/>
    <xf numFmtId="3" fontId="45" fillId="26" borderId="116" xfId="0" applyNumberFormat="1" applyFont="1" applyFill="1" applyBorder="1"/>
    <xf numFmtId="3" fontId="45" fillId="26" borderId="117" xfId="0" applyNumberFormat="1" applyFont="1" applyFill="1" applyBorder="1"/>
    <xf numFmtId="3" fontId="46" fillId="28" borderId="118" xfId="0" applyNumberFormat="1" applyFont="1" applyFill="1" applyBorder="1"/>
    <xf numFmtId="3" fontId="44" fillId="28" borderId="48" xfId="0" applyNumberFormat="1" applyFont="1" applyFill="1" applyBorder="1"/>
    <xf numFmtId="4" fontId="45" fillId="0" borderId="37" xfId="0" applyNumberFormat="1" applyFont="1" applyBorder="1"/>
    <xf numFmtId="3" fontId="45" fillId="28" borderId="61" xfId="0" applyNumberFormat="1" applyFont="1" applyFill="1" applyBorder="1"/>
    <xf numFmtId="9" fontId="42" fillId="0" borderId="4" xfId="32" applyFont="1" applyBorder="1"/>
    <xf numFmtId="9" fontId="42" fillId="0" borderId="14" xfId="32" applyFont="1" applyBorder="1"/>
    <xf numFmtId="3" fontId="25" fillId="28" borderId="34" xfId="22" applyNumberFormat="1" applyFont="1" applyFill="1" applyBorder="1"/>
    <xf numFmtId="3" fontId="17" fillId="28" borderId="34" xfId="22" applyNumberFormat="1" applyFont="1" applyFill="1" applyBorder="1"/>
    <xf numFmtId="3" fontId="25" fillId="0" borderId="34" xfId="22" applyNumberFormat="1" applyFont="1" applyBorder="1"/>
    <xf numFmtId="0" fontId="19" fillId="28" borderId="35" xfId="0" applyFont="1" applyFill="1" applyBorder="1" applyAlignment="1">
      <alignment horizontal="left" vertical="center" wrapText="1"/>
    </xf>
    <xf numFmtId="0" fontId="19" fillId="0" borderId="112" xfId="0" applyFont="1" applyBorder="1" applyAlignment="1">
      <alignment horizontal="left" vertical="center" wrapText="1"/>
    </xf>
    <xf numFmtId="3" fontId="52" fillId="0" borderId="79" xfId="0" applyNumberFormat="1" applyFont="1" applyBorder="1"/>
    <xf numFmtId="3" fontId="52" fillId="0" borderId="39" xfId="0" applyNumberFormat="1" applyFont="1" applyBorder="1"/>
    <xf numFmtId="3" fontId="65" fillId="28" borderId="41" xfId="0" applyNumberFormat="1" applyFont="1" applyFill="1" applyBorder="1"/>
    <xf numFmtId="0" fontId="19" fillId="28" borderId="40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0" borderId="40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right" vertical="center" wrapText="1"/>
    </xf>
    <xf numFmtId="0" fontId="19" fillId="0" borderId="35" xfId="0" applyFont="1" applyBorder="1" applyAlignment="1">
      <alignment horizontal="right" vertical="center" wrapText="1"/>
    </xf>
    <xf numFmtId="3" fontId="52" fillId="0" borderId="113" xfId="0" applyNumberFormat="1" applyFont="1" applyBorder="1"/>
    <xf numFmtId="3" fontId="66" fillId="0" borderId="35" xfId="0" applyNumberFormat="1" applyFont="1" applyBorder="1" applyAlignment="1">
      <alignment horizontal="right" vertical="center" wrapText="1"/>
    </xf>
    <xf numFmtId="0" fontId="16" fillId="26" borderId="41" xfId="0" applyFont="1" applyFill="1" applyBorder="1" applyAlignment="1">
      <alignment horizontal="left" vertical="center" wrapText="1"/>
    </xf>
    <xf numFmtId="0" fontId="16" fillId="26" borderId="119" xfId="0" applyFont="1" applyFill="1" applyBorder="1" applyAlignment="1">
      <alignment horizontal="left" vertical="center" wrapText="1"/>
    </xf>
    <xf numFmtId="0" fontId="16" fillId="0" borderId="80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23" fillId="0" borderId="111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8" fillId="23" borderId="0" xfId="29" applyFont="1" applyFill="1" applyAlignment="1">
      <alignment wrapText="1"/>
    </xf>
    <xf numFmtId="0" fontId="33" fillId="32" borderId="64" xfId="0" applyFont="1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33" fillId="28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3" fillId="23" borderId="64" xfId="0" applyFont="1" applyFill="1" applyBorder="1" applyAlignment="1">
      <alignment horizontal="center" vertical="center" wrapText="1"/>
    </xf>
    <xf numFmtId="0" fontId="0" fillId="23" borderId="65" xfId="0" applyFill="1" applyBorder="1" applyAlignment="1">
      <alignment horizontal="center" vertical="center" wrapText="1"/>
    </xf>
    <xf numFmtId="0" fontId="0" fillId="23" borderId="93" xfId="0" applyFill="1" applyBorder="1" applyAlignment="1">
      <alignment horizontal="center" vertical="center" wrapText="1"/>
    </xf>
    <xf numFmtId="0" fontId="33" fillId="33" borderId="64" xfId="0" applyFont="1" applyFill="1" applyBorder="1" applyAlignment="1">
      <alignment horizontal="center" vertical="center" wrapText="1"/>
    </xf>
    <xf numFmtId="0" fontId="33" fillId="32" borderId="80" xfId="0" applyFont="1" applyFill="1" applyBorder="1" applyAlignment="1">
      <alignment horizontal="center" shrinkToFit="1"/>
    </xf>
    <xf numFmtId="0" fontId="33" fillId="32" borderId="81" xfId="0" applyFont="1" applyFill="1" applyBorder="1" applyAlignment="1">
      <alignment horizontal="center" shrinkToFit="1"/>
    </xf>
    <xf numFmtId="0" fontId="33" fillId="32" borderId="82" xfId="0" applyFont="1" applyFill="1" applyBorder="1" applyAlignment="1">
      <alignment horizontal="center" shrinkToFit="1"/>
    </xf>
    <xf numFmtId="0" fontId="33" fillId="23" borderId="80" xfId="0" applyFont="1" applyFill="1" applyBorder="1" applyAlignment="1">
      <alignment horizontal="center" shrinkToFit="1"/>
    </xf>
    <xf numFmtId="0" fontId="33" fillId="23" borderId="81" xfId="0" applyFont="1" applyFill="1" applyBorder="1" applyAlignment="1">
      <alignment horizontal="center" shrinkToFit="1"/>
    </xf>
    <xf numFmtId="0" fontId="33" fillId="23" borderId="82" xfId="0" applyFont="1" applyFill="1" applyBorder="1" applyAlignment="1">
      <alignment horizontal="center" shrinkToFit="1"/>
    </xf>
    <xf numFmtId="0" fontId="33" fillId="33" borderId="80" xfId="0" applyFont="1" applyFill="1" applyBorder="1" applyAlignment="1">
      <alignment horizontal="center" shrinkToFit="1"/>
    </xf>
    <xf numFmtId="0" fontId="33" fillId="33" borderId="81" xfId="0" applyFont="1" applyFill="1" applyBorder="1" applyAlignment="1">
      <alignment horizontal="center" shrinkToFit="1"/>
    </xf>
    <xf numFmtId="0" fontId="33" fillId="33" borderId="82" xfId="0" applyFont="1" applyFill="1" applyBorder="1" applyAlignment="1">
      <alignment horizontal="center" shrinkToFit="1"/>
    </xf>
    <xf numFmtId="0" fontId="44" fillId="0" borderId="37" xfId="0" applyFont="1" applyBorder="1" applyAlignment="1">
      <alignment horizontal="center" shrinkToFit="1"/>
    </xf>
    <xf numFmtId="0" fontId="33" fillId="28" borderId="80" xfId="0" applyFont="1" applyFill="1" applyBorder="1" applyAlignment="1">
      <alignment horizontal="center" shrinkToFit="1"/>
    </xf>
    <xf numFmtId="0" fontId="33" fillId="28" borderId="81" xfId="0" applyFont="1" applyFill="1" applyBorder="1" applyAlignment="1">
      <alignment horizontal="center" shrinkToFit="1"/>
    </xf>
    <xf numFmtId="0" fontId="33" fillId="28" borderId="82" xfId="0" applyFont="1" applyFill="1" applyBorder="1" applyAlignment="1">
      <alignment horizontal="center" shrinkToFit="1"/>
    </xf>
    <xf numFmtId="0" fontId="44" fillId="0" borderId="73" xfId="0" applyFont="1" applyBorder="1" applyAlignment="1">
      <alignment horizontal="center" shrinkToFit="1"/>
    </xf>
    <xf numFmtId="0" fontId="44" fillId="0" borderId="74" xfId="0" applyFont="1" applyBorder="1" applyAlignment="1">
      <alignment horizontal="center" shrinkToFit="1"/>
    </xf>
    <xf numFmtId="0" fontId="44" fillId="0" borderId="55" xfId="0" applyFont="1" applyBorder="1" applyAlignment="1">
      <alignment horizontal="center" shrinkToFit="1"/>
    </xf>
    <xf numFmtId="0" fontId="44" fillId="0" borderId="73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70" fillId="0" borderId="71" xfId="0" applyFont="1" applyBorder="1" applyAlignment="1">
      <alignment horizontal="center"/>
    </xf>
    <xf numFmtId="0" fontId="33" fillId="28" borderId="95" xfId="0" applyFont="1" applyFill="1" applyBorder="1" applyAlignment="1">
      <alignment horizontal="center"/>
    </xf>
    <xf numFmtId="0" fontId="33" fillId="28" borderId="3" xfId="0" applyFont="1" applyFill="1" applyBorder="1" applyAlignment="1">
      <alignment horizontal="center"/>
    </xf>
    <xf numFmtId="0" fontId="33" fillId="28" borderId="96" xfId="0" applyFont="1" applyFill="1" applyBorder="1" applyAlignment="1">
      <alignment horizontal="center"/>
    </xf>
    <xf numFmtId="0" fontId="70" fillId="0" borderId="59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3" fillId="0" borderId="95" xfId="0" applyFont="1" applyFill="1" applyBorder="1" applyAlignment="1">
      <alignment horizontal="center" shrinkToFit="1"/>
    </xf>
    <xf numFmtId="0" fontId="33" fillId="0" borderId="3" xfId="0" applyFont="1" applyFill="1" applyBorder="1" applyAlignment="1">
      <alignment horizontal="center" shrinkToFit="1"/>
    </xf>
    <xf numFmtId="0" fontId="33" fillId="0" borderId="96" xfId="0" applyFont="1" applyFill="1" applyBorder="1" applyAlignment="1">
      <alignment horizontal="center" shrinkToFit="1"/>
    </xf>
    <xf numFmtId="0" fontId="44" fillId="0" borderId="59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3" fillId="32" borderId="95" xfId="0" applyFont="1" applyFill="1" applyBorder="1" applyAlignment="1">
      <alignment horizontal="center"/>
    </xf>
    <xf numFmtId="0" fontId="33" fillId="32" borderId="3" xfId="0" applyFont="1" applyFill="1" applyBorder="1" applyAlignment="1">
      <alignment horizontal="center"/>
    </xf>
    <xf numFmtId="0" fontId="33" fillId="32" borderId="96" xfId="0" applyFont="1" applyFill="1" applyBorder="1" applyAlignment="1">
      <alignment horizontal="center"/>
    </xf>
    <xf numFmtId="0" fontId="33" fillId="0" borderId="80" xfId="0" applyFont="1" applyFill="1" applyBorder="1" applyAlignment="1">
      <alignment horizontal="center" shrinkToFit="1"/>
    </xf>
    <xf numFmtId="0" fontId="33" fillId="0" borderId="81" xfId="0" applyFont="1" applyFill="1" applyBorder="1" applyAlignment="1">
      <alignment horizontal="center" shrinkToFit="1"/>
    </xf>
    <xf numFmtId="0" fontId="33" fillId="0" borderId="82" xfId="0" applyFont="1" applyFill="1" applyBorder="1" applyAlignment="1">
      <alignment horizontal="center" shrinkToFit="1"/>
    </xf>
    <xf numFmtId="0" fontId="44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43" xfId="0" applyFont="1" applyBorder="1" applyAlignment="1">
      <alignment horizontal="center"/>
    </xf>
    <xf numFmtId="167" fontId="44" fillId="0" borderId="7" xfId="0" applyNumberFormat="1" applyFont="1" applyBorder="1" applyAlignment="1">
      <alignment horizontal="center" vertical="center" wrapText="1"/>
    </xf>
    <xf numFmtId="167" fontId="44" fillId="0" borderId="18" xfId="0" applyNumberFormat="1" applyFont="1" applyBorder="1" applyAlignment="1">
      <alignment horizontal="center" vertical="center" wrapText="1"/>
    </xf>
    <xf numFmtId="167" fontId="44" fillId="0" borderId="47" xfId="0" applyNumberFormat="1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167" fontId="41" fillId="0" borderId="7" xfId="0" applyNumberFormat="1" applyFont="1" applyBorder="1" applyAlignment="1">
      <alignment horizontal="center" vertical="center" wrapText="1"/>
    </xf>
    <xf numFmtId="167" fontId="41" fillId="0" borderId="18" xfId="0" applyNumberFormat="1" applyFont="1" applyBorder="1" applyAlignment="1">
      <alignment horizontal="center" vertical="center" wrapText="1"/>
    </xf>
    <xf numFmtId="167" fontId="41" fillId="0" borderId="47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/>
    </xf>
    <xf numFmtId="166" fontId="45" fillId="0" borderId="51" xfId="22" applyNumberFormat="1" applyFont="1" applyBorder="1" applyAlignment="1">
      <alignment horizontal="center"/>
    </xf>
    <xf numFmtId="166" fontId="45" fillId="0" borderId="70" xfId="22" applyNumberFormat="1" applyFont="1" applyBorder="1" applyAlignment="1">
      <alignment horizontal="center"/>
    </xf>
    <xf numFmtId="166" fontId="45" fillId="0" borderId="49" xfId="22" applyNumberFormat="1" applyFont="1" applyBorder="1" applyAlignment="1">
      <alignment horizontal="center"/>
    </xf>
    <xf numFmtId="166" fontId="16" fillId="0" borderId="25" xfId="22" applyNumberFormat="1" applyFont="1" applyBorder="1" applyAlignment="1">
      <alignment horizontal="center" vertical="center" wrapText="1"/>
    </xf>
    <xf numFmtId="166" fontId="16" fillId="0" borderId="15" xfId="22" applyNumberFormat="1" applyFont="1" applyBorder="1" applyAlignment="1">
      <alignment horizontal="center" vertical="center" wrapText="1"/>
    </xf>
    <xf numFmtId="166" fontId="16" fillId="0" borderId="24" xfId="22" applyNumberFormat="1" applyFont="1" applyBorder="1" applyAlignment="1">
      <alignment horizontal="center" vertical="center" wrapText="1"/>
    </xf>
    <xf numFmtId="166" fontId="44" fillId="0" borderId="71" xfId="22" applyNumberFormat="1" applyFont="1" applyBorder="1" applyAlignment="1">
      <alignment horizontal="center" vertical="center" wrapText="1"/>
    </xf>
    <xf numFmtId="166" fontId="16" fillId="28" borderId="71" xfId="22" applyNumberFormat="1" applyFont="1" applyFill="1" applyBorder="1" applyAlignment="1">
      <alignment horizontal="center" vertical="center" wrapText="1"/>
    </xf>
    <xf numFmtId="166" fontId="16" fillId="0" borderId="73" xfId="22" applyNumberFormat="1" applyFont="1" applyBorder="1" applyAlignment="1">
      <alignment horizontal="left" vertical="center" wrapText="1"/>
    </xf>
    <xf numFmtId="166" fontId="16" fillId="0" borderId="74" xfId="22" applyNumberFormat="1" applyFont="1" applyBorder="1" applyAlignment="1">
      <alignment horizontal="left" vertical="center" wrapText="1"/>
    </xf>
    <xf numFmtId="166" fontId="16" fillId="0" borderId="55" xfId="22" applyNumberFormat="1" applyFont="1" applyBorder="1" applyAlignment="1">
      <alignment horizontal="left" vertical="center" wrapText="1"/>
    </xf>
    <xf numFmtId="166" fontId="44" fillId="0" borderId="25" xfId="22" applyNumberFormat="1" applyFont="1" applyBorder="1" applyAlignment="1">
      <alignment horizontal="center" vertical="center" wrapText="1"/>
    </xf>
    <xf numFmtId="166" fontId="44" fillId="0" borderId="15" xfId="22" applyNumberFormat="1" applyFont="1" applyBorder="1" applyAlignment="1">
      <alignment horizontal="center" vertical="center" wrapText="1"/>
    </xf>
    <xf numFmtId="166" fontId="44" fillId="0" borderId="24" xfId="22" applyNumberFormat="1" applyFont="1" applyBorder="1" applyAlignment="1">
      <alignment horizontal="center" vertical="center" wrapText="1"/>
    </xf>
    <xf numFmtId="166" fontId="16" fillId="0" borderId="71" xfId="22" applyNumberFormat="1" applyFont="1" applyBorder="1" applyAlignment="1">
      <alignment horizontal="center" vertical="center" wrapText="1"/>
    </xf>
    <xf numFmtId="167" fontId="49" fillId="0" borderId="64" xfId="0" applyNumberFormat="1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88" fillId="0" borderId="0" xfId="188"/>
  </cellXfs>
  <cellStyles count="686">
    <cellStyle name="Accent1 - 20%" xfId="1" xr:uid="{00000000-0005-0000-0000-000000000000}"/>
    <cellStyle name="Accent1 - 20% 2" xfId="37" xr:uid="{00000000-0005-0000-0000-000001000000}"/>
    <cellStyle name="Accent1 - 20% 2 2" xfId="68" xr:uid="{00000000-0005-0000-0000-000002000000}"/>
    <cellStyle name="Accent1 - 20% 2 2 2" xfId="149" xr:uid="{00000000-0005-0000-0000-000003000000}"/>
    <cellStyle name="Accent1 - 20% 2 2 2 2" xfId="316" xr:uid="{00000000-0005-0000-0000-000004000000}"/>
    <cellStyle name="Accent1 - 20% 2 2 2 2 2" xfId="646" xr:uid="{00000000-0005-0000-0000-000005000000}"/>
    <cellStyle name="Accent1 - 20% 2 2 2 3" xfId="482" xr:uid="{00000000-0005-0000-0000-000006000000}"/>
    <cellStyle name="Accent1 - 20% 2 2 3" xfId="237" xr:uid="{00000000-0005-0000-0000-000007000000}"/>
    <cellStyle name="Accent1 - 20% 2 2 3 2" xfId="567" xr:uid="{00000000-0005-0000-0000-000008000000}"/>
    <cellStyle name="Accent1 - 20% 2 2 4" xfId="403" xr:uid="{00000000-0005-0000-0000-000009000000}"/>
    <cellStyle name="Accent1 - 20% 2 3" xfId="95" xr:uid="{00000000-0005-0000-0000-00000A000000}"/>
    <cellStyle name="Accent1 - 20% 2 3 2" xfId="175" xr:uid="{00000000-0005-0000-0000-00000B000000}"/>
    <cellStyle name="Accent1 - 20% 2 3 2 2" xfId="342" xr:uid="{00000000-0005-0000-0000-00000C000000}"/>
    <cellStyle name="Accent1 - 20% 2 3 2 2 2" xfId="672" xr:uid="{00000000-0005-0000-0000-00000D000000}"/>
    <cellStyle name="Accent1 - 20% 2 3 2 3" xfId="508" xr:uid="{00000000-0005-0000-0000-00000E000000}"/>
    <cellStyle name="Accent1 - 20% 2 3 3" xfId="263" xr:uid="{00000000-0005-0000-0000-00000F000000}"/>
    <cellStyle name="Accent1 - 20% 2 3 3 2" xfId="593" xr:uid="{00000000-0005-0000-0000-000010000000}"/>
    <cellStyle name="Accent1 - 20% 2 3 4" xfId="429" xr:uid="{00000000-0005-0000-0000-000011000000}"/>
    <cellStyle name="Accent1 - 20% 2 4" xfId="123" xr:uid="{00000000-0005-0000-0000-000012000000}"/>
    <cellStyle name="Accent1 - 20% 2 4 2" xfId="290" xr:uid="{00000000-0005-0000-0000-000013000000}"/>
    <cellStyle name="Accent1 - 20% 2 4 2 2" xfId="620" xr:uid="{00000000-0005-0000-0000-000014000000}"/>
    <cellStyle name="Accent1 - 20% 2 4 3" xfId="456" xr:uid="{00000000-0005-0000-0000-000015000000}"/>
    <cellStyle name="Accent1 - 20% 2 5" xfId="209" xr:uid="{00000000-0005-0000-0000-000016000000}"/>
    <cellStyle name="Accent1 - 20% 2 5 2" xfId="539" xr:uid="{00000000-0005-0000-0000-000017000000}"/>
    <cellStyle name="Accent1 - 20% 2 6" xfId="375" xr:uid="{00000000-0005-0000-0000-000018000000}"/>
    <cellStyle name="Accent1 - 20% 3" xfId="53" xr:uid="{00000000-0005-0000-0000-000019000000}"/>
    <cellStyle name="Accent1 - 20% 3 2" xfId="136" xr:uid="{00000000-0005-0000-0000-00001A000000}"/>
    <cellStyle name="Accent1 - 20% 3 2 2" xfId="303" xr:uid="{00000000-0005-0000-0000-00001B000000}"/>
    <cellStyle name="Accent1 - 20% 3 2 2 2" xfId="633" xr:uid="{00000000-0005-0000-0000-00001C000000}"/>
    <cellStyle name="Accent1 - 20% 3 2 3" xfId="469" xr:uid="{00000000-0005-0000-0000-00001D000000}"/>
    <cellStyle name="Accent1 - 20% 3 3" xfId="223" xr:uid="{00000000-0005-0000-0000-00001E000000}"/>
    <cellStyle name="Accent1 - 20% 3 3 2" xfId="553" xr:uid="{00000000-0005-0000-0000-00001F000000}"/>
    <cellStyle name="Accent1 - 20% 3 4" xfId="389" xr:uid="{00000000-0005-0000-0000-000020000000}"/>
    <cellStyle name="Accent1 - 20% 4" xfId="82" xr:uid="{00000000-0005-0000-0000-000021000000}"/>
    <cellStyle name="Accent1 - 20% 4 2" xfId="162" xr:uid="{00000000-0005-0000-0000-000022000000}"/>
    <cellStyle name="Accent1 - 20% 4 2 2" xfId="329" xr:uid="{00000000-0005-0000-0000-000023000000}"/>
    <cellStyle name="Accent1 - 20% 4 2 2 2" xfId="659" xr:uid="{00000000-0005-0000-0000-000024000000}"/>
    <cellStyle name="Accent1 - 20% 4 2 3" xfId="495" xr:uid="{00000000-0005-0000-0000-000025000000}"/>
    <cellStyle name="Accent1 - 20% 4 3" xfId="250" xr:uid="{00000000-0005-0000-0000-000026000000}"/>
    <cellStyle name="Accent1 - 20% 4 3 2" xfId="580" xr:uid="{00000000-0005-0000-0000-000027000000}"/>
    <cellStyle name="Accent1 - 20% 4 4" xfId="416" xr:uid="{00000000-0005-0000-0000-000028000000}"/>
    <cellStyle name="Accent1 - 20% 5" xfId="108" xr:uid="{00000000-0005-0000-0000-000029000000}"/>
    <cellStyle name="Accent1 - 20% 5 2" xfId="276" xr:uid="{00000000-0005-0000-0000-00002A000000}"/>
    <cellStyle name="Accent1 - 20% 5 2 2" xfId="606" xr:uid="{00000000-0005-0000-0000-00002B000000}"/>
    <cellStyle name="Accent1 - 20% 5 3" xfId="442" xr:uid="{00000000-0005-0000-0000-00002C000000}"/>
    <cellStyle name="Accent1 - 20% 6" xfId="191" xr:uid="{00000000-0005-0000-0000-00002D000000}"/>
    <cellStyle name="Accent1 - 20% 6 2" xfId="522" xr:uid="{00000000-0005-0000-0000-00002E000000}"/>
    <cellStyle name="Accent1 - 20% 7" xfId="357" xr:uid="{00000000-0005-0000-0000-00002F000000}"/>
    <cellStyle name="Accent1 - 40%" xfId="2" xr:uid="{00000000-0005-0000-0000-000030000000}"/>
    <cellStyle name="Accent1 - 40% 2" xfId="38" xr:uid="{00000000-0005-0000-0000-000031000000}"/>
    <cellStyle name="Accent1 - 40% 2 2" xfId="69" xr:uid="{00000000-0005-0000-0000-000032000000}"/>
    <cellStyle name="Accent1 - 40% 2 2 2" xfId="150" xr:uid="{00000000-0005-0000-0000-000033000000}"/>
    <cellStyle name="Accent1 - 40% 2 2 2 2" xfId="317" xr:uid="{00000000-0005-0000-0000-000034000000}"/>
    <cellStyle name="Accent1 - 40% 2 2 2 2 2" xfId="647" xr:uid="{00000000-0005-0000-0000-000035000000}"/>
    <cellStyle name="Accent1 - 40% 2 2 2 3" xfId="483" xr:uid="{00000000-0005-0000-0000-000036000000}"/>
    <cellStyle name="Accent1 - 40% 2 2 3" xfId="238" xr:uid="{00000000-0005-0000-0000-000037000000}"/>
    <cellStyle name="Accent1 - 40% 2 2 3 2" xfId="568" xr:uid="{00000000-0005-0000-0000-000038000000}"/>
    <cellStyle name="Accent1 - 40% 2 2 4" xfId="404" xr:uid="{00000000-0005-0000-0000-000039000000}"/>
    <cellStyle name="Accent1 - 40% 2 3" xfId="96" xr:uid="{00000000-0005-0000-0000-00003A000000}"/>
    <cellStyle name="Accent1 - 40% 2 3 2" xfId="176" xr:uid="{00000000-0005-0000-0000-00003B000000}"/>
    <cellStyle name="Accent1 - 40% 2 3 2 2" xfId="343" xr:uid="{00000000-0005-0000-0000-00003C000000}"/>
    <cellStyle name="Accent1 - 40% 2 3 2 2 2" xfId="673" xr:uid="{00000000-0005-0000-0000-00003D000000}"/>
    <cellStyle name="Accent1 - 40% 2 3 2 3" xfId="509" xr:uid="{00000000-0005-0000-0000-00003E000000}"/>
    <cellStyle name="Accent1 - 40% 2 3 3" xfId="264" xr:uid="{00000000-0005-0000-0000-00003F000000}"/>
    <cellStyle name="Accent1 - 40% 2 3 3 2" xfId="594" xr:uid="{00000000-0005-0000-0000-000040000000}"/>
    <cellStyle name="Accent1 - 40% 2 3 4" xfId="430" xr:uid="{00000000-0005-0000-0000-000041000000}"/>
    <cellStyle name="Accent1 - 40% 2 4" xfId="124" xr:uid="{00000000-0005-0000-0000-000042000000}"/>
    <cellStyle name="Accent1 - 40% 2 4 2" xfId="291" xr:uid="{00000000-0005-0000-0000-000043000000}"/>
    <cellStyle name="Accent1 - 40% 2 4 2 2" xfId="621" xr:uid="{00000000-0005-0000-0000-000044000000}"/>
    <cellStyle name="Accent1 - 40% 2 4 3" xfId="457" xr:uid="{00000000-0005-0000-0000-000045000000}"/>
    <cellStyle name="Accent1 - 40% 2 5" xfId="210" xr:uid="{00000000-0005-0000-0000-000046000000}"/>
    <cellStyle name="Accent1 - 40% 2 5 2" xfId="540" xr:uid="{00000000-0005-0000-0000-000047000000}"/>
    <cellStyle name="Accent1 - 40% 2 6" xfId="376" xr:uid="{00000000-0005-0000-0000-000048000000}"/>
    <cellStyle name="Accent1 - 40% 3" xfId="54" xr:uid="{00000000-0005-0000-0000-000049000000}"/>
    <cellStyle name="Accent1 - 40% 3 2" xfId="137" xr:uid="{00000000-0005-0000-0000-00004A000000}"/>
    <cellStyle name="Accent1 - 40% 3 2 2" xfId="304" xr:uid="{00000000-0005-0000-0000-00004B000000}"/>
    <cellStyle name="Accent1 - 40% 3 2 2 2" xfId="634" xr:uid="{00000000-0005-0000-0000-00004C000000}"/>
    <cellStyle name="Accent1 - 40% 3 2 3" xfId="470" xr:uid="{00000000-0005-0000-0000-00004D000000}"/>
    <cellStyle name="Accent1 - 40% 3 3" xfId="224" xr:uid="{00000000-0005-0000-0000-00004E000000}"/>
    <cellStyle name="Accent1 - 40% 3 3 2" xfId="554" xr:uid="{00000000-0005-0000-0000-00004F000000}"/>
    <cellStyle name="Accent1 - 40% 3 4" xfId="390" xr:uid="{00000000-0005-0000-0000-000050000000}"/>
    <cellStyle name="Accent1 - 40% 4" xfId="83" xr:uid="{00000000-0005-0000-0000-000051000000}"/>
    <cellStyle name="Accent1 - 40% 4 2" xfId="163" xr:uid="{00000000-0005-0000-0000-000052000000}"/>
    <cellStyle name="Accent1 - 40% 4 2 2" xfId="330" xr:uid="{00000000-0005-0000-0000-000053000000}"/>
    <cellStyle name="Accent1 - 40% 4 2 2 2" xfId="660" xr:uid="{00000000-0005-0000-0000-000054000000}"/>
    <cellStyle name="Accent1 - 40% 4 2 3" xfId="496" xr:uid="{00000000-0005-0000-0000-000055000000}"/>
    <cellStyle name="Accent1 - 40% 4 3" xfId="251" xr:uid="{00000000-0005-0000-0000-000056000000}"/>
    <cellStyle name="Accent1 - 40% 4 3 2" xfId="581" xr:uid="{00000000-0005-0000-0000-000057000000}"/>
    <cellStyle name="Accent1 - 40% 4 4" xfId="417" xr:uid="{00000000-0005-0000-0000-000058000000}"/>
    <cellStyle name="Accent1 - 40% 5" xfId="109" xr:uid="{00000000-0005-0000-0000-000059000000}"/>
    <cellStyle name="Accent1 - 40% 5 2" xfId="277" xr:uid="{00000000-0005-0000-0000-00005A000000}"/>
    <cellStyle name="Accent1 - 40% 5 2 2" xfId="607" xr:uid="{00000000-0005-0000-0000-00005B000000}"/>
    <cellStyle name="Accent1 - 40% 5 3" xfId="443" xr:uid="{00000000-0005-0000-0000-00005C000000}"/>
    <cellStyle name="Accent1 - 40% 6" xfId="192" xr:uid="{00000000-0005-0000-0000-00005D000000}"/>
    <cellStyle name="Accent1 - 40% 6 2" xfId="523" xr:uid="{00000000-0005-0000-0000-00005E000000}"/>
    <cellStyle name="Accent1 - 40% 7" xfId="358" xr:uid="{00000000-0005-0000-0000-00005F000000}"/>
    <cellStyle name="Accent1 - 60%" xfId="3" xr:uid="{00000000-0005-0000-0000-000060000000}"/>
    <cellStyle name="Accent2 - 20%" xfId="4" xr:uid="{00000000-0005-0000-0000-000061000000}"/>
    <cellStyle name="Accent2 - 20% 2" xfId="39" xr:uid="{00000000-0005-0000-0000-000062000000}"/>
    <cellStyle name="Accent2 - 20% 2 2" xfId="70" xr:uid="{00000000-0005-0000-0000-000063000000}"/>
    <cellStyle name="Accent2 - 20% 2 2 2" xfId="151" xr:uid="{00000000-0005-0000-0000-000064000000}"/>
    <cellStyle name="Accent2 - 20% 2 2 2 2" xfId="318" xr:uid="{00000000-0005-0000-0000-000065000000}"/>
    <cellStyle name="Accent2 - 20% 2 2 2 2 2" xfId="648" xr:uid="{00000000-0005-0000-0000-000066000000}"/>
    <cellStyle name="Accent2 - 20% 2 2 2 3" xfId="484" xr:uid="{00000000-0005-0000-0000-000067000000}"/>
    <cellStyle name="Accent2 - 20% 2 2 3" xfId="239" xr:uid="{00000000-0005-0000-0000-000068000000}"/>
    <cellStyle name="Accent2 - 20% 2 2 3 2" xfId="569" xr:uid="{00000000-0005-0000-0000-000069000000}"/>
    <cellStyle name="Accent2 - 20% 2 2 4" xfId="405" xr:uid="{00000000-0005-0000-0000-00006A000000}"/>
    <cellStyle name="Accent2 - 20% 2 3" xfId="97" xr:uid="{00000000-0005-0000-0000-00006B000000}"/>
    <cellStyle name="Accent2 - 20% 2 3 2" xfId="177" xr:uid="{00000000-0005-0000-0000-00006C000000}"/>
    <cellStyle name="Accent2 - 20% 2 3 2 2" xfId="344" xr:uid="{00000000-0005-0000-0000-00006D000000}"/>
    <cellStyle name="Accent2 - 20% 2 3 2 2 2" xfId="674" xr:uid="{00000000-0005-0000-0000-00006E000000}"/>
    <cellStyle name="Accent2 - 20% 2 3 2 3" xfId="510" xr:uid="{00000000-0005-0000-0000-00006F000000}"/>
    <cellStyle name="Accent2 - 20% 2 3 3" xfId="265" xr:uid="{00000000-0005-0000-0000-000070000000}"/>
    <cellStyle name="Accent2 - 20% 2 3 3 2" xfId="595" xr:uid="{00000000-0005-0000-0000-000071000000}"/>
    <cellStyle name="Accent2 - 20% 2 3 4" xfId="431" xr:uid="{00000000-0005-0000-0000-000072000000}"/>
    <cellStyle name="Accent2 - 20% 2 4" xfId="125" xr:uid="{00000000-0005-0000-0000-000073000000}"/>
    <cellStyle name="Accent2 - 20% 2 4 2" xfId="292" xr:uid="{00000000-0005-0000-0000-000074000000}"/>
    <cellStyle name="Accent2 - 20% 2 4 2 2" xfId="622" xr:uid="{00000000-0005-0000-0000-000075000000}"/>
    <cellStyle name="Accent2 - 20% 2 4 3" xfId="458" xr:uid="{00000000-0005-0000-0000-000076000000}"/>
    <cellStyle name="Accent2 - 20% 2 5" xfId="211" xr:uid="{00000000-0005-0000-0000-000077000000}"/>
    <cellStyle name="Accent2 - 20% 2 5 2" xfId="541" xr:uid="{00000000-0005-0000-0000-000078000000}"/>
    <cellStyle name="Accent2 - 20% 2 6" xfId="377" xr:uid="{00000000-0005-0000-0000-000079000000}"/>
    <cellStyle name="Accent2 - 20% 3" xfId="55" xr:uid="{00000000-0005-0000-0000-00007A000000}"/>
    <cellStyle name="Accent2 - 20% 3 2" xfId="138" xr:uid="{00000000-0005-0000-0000-00007B000000}"/>
    <cellStyle name="Accent2 - 20% 3 2 2" xfId="305" xr:uid="{00000000-0005-0000-0000-00007C000000}"/>
    <cellStyle name="Accent2 - 20% 3 2 2 2" xfId="635" xr:uid="{00000000-0005-0000-0000-00007D000000}"/>
    <cellStyle name="Accent2 - 20% 3 2 3" xfId="471" xr:uid="{00000000-0005-0000-0000-00007E000000}"/>
    <cellStyle name="Accent2 - 20% 3 3" xfId="225" xr:uid="{00000000-0005-0000-0000-00007F000000}"/>
    <cellStyle name="Accent2 - 20% 3 3 2" xfId="555" xr:uid="{00000000-0005-0000-0000-000080000000}"/>
    <cellStyle name="Accent2 - 20% 3 4" xfId="391" xr:uid="{00000000-0005-0000-0000-000081000000}"/>
    <cellStyle name="Accent2 - 20% 4" xfId="84" xr:uid="{00000000-0005-0000-0000-000082000000}"/>
    <cellStyle name="Accent2 - 20% 4 2" xfId="164" xr:uid="{00000000-0005-0000-0000-000083000000}"/>
    <cellStyle name="Accent2 - 20% 4 2 2" xfId="331" xr:uid="{00000000-0005-0000-0000-000084000000}"/>
    <cellStyle name="Accent2 - 20% 4 2 2 2" xfId="661" xr:uid="{00000000-0005-0000-0000-000085000000}"/>
    <cellStyle name="Accent2 - 20% 4 2 3" xfId="497" xr:uid="{00000000-0005-0000-0000-000086000000}"/>
    <cellStyle name="Accent2 - 20% 4 3" xfId="252" xr:uid="{00000000-0005-0000-0000-000087000000}"/>
    <cellStyle name="Accent2 - 20% 4 3 2" xfId="582" xr:uid="{00000000-0005-0000-0000-000088000000}"/>
    <cellStyle name="Accent2 - 20% 4 4" xfId="418" xr:uid="{00000000-0005-0000-0000-000089000000}"/>
    <cellStyle name="Accent2 - 20% 5" xfId="110" xr:uid="{00000000-0005-0000-0000-00008A000000}"/>
    <cellStyle name="Accent2 - 20% 5 2" xfId="278" xr:uid="{00000000-0005-0000-0000-00008B000000}"/>
    <cellStyle name="Accent2 - 20% 5 2 2" xfId="608" xr:uid="{00000000-0005-0000-0000-00008C000000}"/>
    <cellStyle name="Accent2 - 20% 5 3" xfId="444" xr:uid="{00000000-0005-0000-0000-00008D000000}"/>
    <cellStyle name="Accent2 - 20% 6" xfId="193" xr:uid="{00000000-0005-0000-0000-00008E000000}"/>
    <cellStyle name="Accent2 - 20% 6 2" xfId="524" xr:uid="{00000000-0005-0000-0000-00008F000000}"/>
    <cellStyle name="Accent2 - 20% 7" xfId="359" xr:uid="{00000000-0005-0000-0000-000090000000}"/>
    <cellStyle name="Accent2 - 40%" xfId="5" xr:uid="{00000000-0005-0000-0000-000091000000}"/>
    <cellStyle name="Accent2 - 40% 2" xfId="40" xr:uid="{00000000-0005-0000-0000-000092000000}"/>
    <cellStyle name="Accent2 - 40% 2 2" xfId="71" xr:uid="{00000000-0005-0000-0000-000093000000}"/>
    <cellStyle name="Accent2 - 40% 2 2 2" xfId="152" xr:uid="{00000000-0005-0000-0000-000094000000}"/>
    <cellStyle name="Accent2 - 40% 2 2 2 2" xfId="319" xr:uid="{00000000-0005-0000-0000-000095000000}"/>
    <cellStyle name="Accent2 - 40% 2 2 2 2 2" xfId="649" xr:uid="{00000000-0005-0000-0000-000096000000}"/>
    <cellStyle name="Accent2 - 40% 2 2 2 3" xfId="485" xr:uid="{00000000-0005-0000-0000-000097000000}"/>
    <cellStyle name="Accent2 - 40% 2 2 3" xfId="240" xr:uid="{00000000-0005-0000-0000-000098000000}"/>
    <cellStyle name="Accent2 - 40% 2 2 3 2" xfId="570" xr:uid="{00000000-0005-0000-0000-000099000000}"/>
    <cellStyle name="Accent2 - 40% 2 2 4" xfId="406" xr:uid="{00000000-0005-0000-0000-00009A000000}"/>
    <cellStyle name="Accent2 - 40% 2 3" xfId="98" xr:uid="{00000000-0005-0000-0000-00009B000000}"/>
    <cellStyle name="Accent2 - 40% 2 3 2" xfId="178" xr:uid="{00000000-0005-0000-0000-00009C000000}"/>
    <cellStyle name="Accent2 - 40% 2 3 2 2" xfId="345" xr:uid="{00000000-0005-0000-0000-00009D000000}"/>
    <cellStyle name="Accent2 - 40% 2 3 2 2 2" xfId="675" xr:uid="{00000000-0005-0000-0000-00009E000000}"/>
    <cellStyle name="Accent2 - 40% 2 3 2 3" xfId="511" xr:uid="{00000000-0005-0000-0000-00009F000000}"/>
    <cellStyle name="Accent2 - 40% 2 3 3" xfId="266" xr:uid="{00000000-0005-0000-0000-0000A0000000}"/>
    <cellStyle name="Accent2 - 40% 2 3 3 2" xfId="596" xr:uid="{00000000-0005-0000-0000-0000A1000000}"/>
    <cellStyle name="Accent2 - 40% 2 3 4" xfId="432" xr:uid="{00000000-0005-0000-0000-0000A2000000}"/>
    <cellStyle name="Accent2 - 40% 2 4" xfId="126" xr:uid="{00000000-0005-0000-0000-0000A3000000}"/>
    <cellStyle name="Accent2 - 40% 2 4 2" xfId="293" xr:uid="{00000000-0005-0000-0000-0000A4000000}"/>
    <cellStyle name="Accent2 - 40% 2 4 2 2" xfId="623" xr:uid="{00000000-0005-0000-0000-0000A5000000}"/>
    <cellStyle name="Accent2 - 40% 2 4 3" xfId="459" xr:uid="{00000000-0005-0000-0000-0000A6000000}"/>
    <cellStyle name="Accent2 - 40% 2 5" xfId="212" xr:uid="{00000000-0005-0000-0000-0000A7000000}"/>
    <cellStyle name="Accent2 - 40% 2 5 2" xfId="542" xr:uid="{00000000-0005-0000-0000-0000A8000000}"/>
    <cellStyle name="Accent2 - 40% 2 6" xfId="378" xr:uid="{00000000-0005-0000-0000-0000A9000000}"/>
    <cellStyle name="Accent2 - 40% 3" xfId="56" xr:uid="{00000000-0005-0000-0000-0000AA000000}"/>
    <cellStyle name="Accent2 - 40% 3 2" xfId="139" xr:uid="{00000000-0005-0000-0000-0000AB000000}"/>
    <cellStyle name="Accent2 - 40% 3 2 2" xfId="306" xr:uid="{00000000-0005-0000-0000-0000AC000000}"/>
    <cellStyle name="Accent2 - 40% 3 2 2 2" xfId="636" xr:uid="{00000000-0005-0000-0000-0000AD000000}"/>
    <cellStyle name="Accent2 - 40% 3 2 3" xfId="472" xr:uid="{00000000-0005-0000-0000-0000AE000000}"/>
    <cellStyle name="Accent2 - 40% 3 3" xfId="226" xr:uid="{00000000-0005-0000-0000-0000AF000000}"/>
    <cellStyle name="Accent2 - 40% 3 3 2" xfId="556" xr:uid="{00000000-0005-0000-0000-0000B0000000}"/>
    <cellStyle name="Accent2 - 40% 3 4" xfId="392" xr:uid="{00000000-0005-0000-0000-0000B1000000}"/>
    <cellStyle name="Accent2 - 40% 4" xfId="85" xr:uid="{00000000-0005-0000-0000-0000B2000000}"/>
    <cellStyle name="Accent2 - 40% 4 2" xfId="165" xr:uid="{00000000-0005-0000-0000-0000B3000000}"/>
    <cellStyle name="Accent2 - 40% 4 2 2" xfId="332" xr:uid="{00000000-0005-0000-0000-0000B4000000}"/>
    <cellStyle name="Accent2 - 40% 4 2 2 2" xfId="662" xr:uid="{00000000-0005-0000-0000-0000B5000000}"/>
    <cellStyle name="Accent2 - 40% 4 2 3" xfId="498" xr:uid="{00000000-0005-0000-0000-0000B6000000}"/>
    <cellStyle name="Accent2 - 40% 4 3" xfId="253" xr:uid="{00000000-0005-0000-0000-0000B7000000}"/>
    <cellStyle name="Accent2 - 40% 4 3 2" xfId="583" xr:uid="{00000000-0005-0000-0000-0000B8000000}"/>
    <cellStyle name="Accent2 - 40% 4 4" xfId="419" xr:uid="{00000000-0005-0000-0000-0000B9000000}"/>
    <cellStyle name="Accent2 - 40% 5" xfId="111" xr:uid="{00000000-0005-0000-0000-0000BA000000}"/>
    <cellStyle name="Accent2 - 40% 5 2" xfId="279" xr:uid="{00000000-0005-0000-0000-0000BB000000}"/>
    <cellStyle name="Accent2 - 40% 5 2 2" xfId="609" xr:uid="{00000000-0005-0000-0000-0000BC000000}"/>
    <cellStyle name="Accent2 - 40% 5 3" xfId="445" xr:uid="{00000000-0005-0000-0000-0000BD000000}"/>
    <cellStyle name="Accent2 - 40% 6" xfId="194" xr:uid="{00000000-0005-0000-0000-0000BE000000}"/>
    <cellStyle name="Accent2 - 40% 6 2" xfId="525" xr:uid="{00000000-0005-0000-0000-0000BF000000}"/>
    <cellStyle name="Accent2 - 40% 7" xfId="360" xr:uid="{00000000-0005-0000-0000-0000C0000000}"/>
    <cellStyle name="Accent2 - 60%" xfId="6" xr:uid="{00000000-0005-0000-0000-0000C1000000}"/>
    <cellStyle name="Accent3 - 20%" xfId="7" xr:uid="{00000000-0005-0000-0000-0000C2000000}"/>
    <cellStyle name="Accent3 - 20% 2" xfId="41" xr:uid="{00000000-0005-0000-0000-0000C3000000}"/>
    <cellStyle name="Accent3 - 20% 2 2" xfId="72" xr:uid="{00000000-0005-0000-0000-0000C4000000}"/>
    <cellStyle name="Accent3 - 20% 2 2 2" xfId="153" xr:uid="{00000000-0005-0000-0000-0000C5000000}"/>
    <cellStyle name="Accent3 - 20% 2 2 2 2" xfId="320" xr:uid="{00000000-0005-0000-0000-0000C6000000}"/>
    <cellStyle name="Accent3 - 20% 2 2 2 2 2" xfId="650" xr:uid="{00000000-0005-0000-0000-0000C7000000}"/>
    <cellStyle name="Accent3 - 20% 2 2 2 3" xfId="486" xr:uid="{00000000-0005-0000-0000-0000C8000000}"/>
    <cellStyle name="Accent3 - 20% 2 2 3" xfId="241" xr:uid="{00000000-0005-0000-0000-0000C9000000}"/>
    <cellStyle name="Accent3 - 20% 2 2 3 2" xfId="571" xr:uid="{00000000-0005-0000-0000-0000CA000000}"/>
    <cellStyle name="Accent3 - 20% 2 2 4" xfId="407" xr:uid="{00000000-0005-0000-0000-0000CB000000}"/>
    <cellStyle name="Accent3 - 20% 2 3" xfId="99" xr:uid="{00000000-0005-0000-0000-0000CC000000}"/>
    <cellStyle name="Accent3 - 20% 2 3 2" xfId="179" xr:uid="{00000000-0005-0000-0000-0000CD000000}"/>
    <cellStyle name="Accent3 - 20% 2 3 2 2" xfId="346" xr:uid="{00000000-0005-0000-0000-0000CE000000}"/>
    <cellStyle name="Accent3 - 20% 2 3 2 2 2" xfId="676" xr:uid="{00000000-0005-0000-0000-0000CF000000}"/>
    <cellStyle name="Accent3 - 20% 2 3 2 3" xfId="512" xr:uid="{00000000-0005-0000-0000-0000D0000000}"/>
    <cellStyle name="Accent3 - 20% 2 3 3" xfId="267" xr:uid="{00000000-0005-0000-0000-0000D1000000}"/>
    <cellStyle name="Accent3 - 20% 2 3 3 2" xfId="597" xr:uid="{00000000-0005-0000-0000-0000D2000000}"/>
    <cellStyle name="Accent3 - 20% 2 3 4" xfId="433" xr:uid="{00000000-0005-0000-0000-0000D3000000}"/>
    <cellStyle name="Accent3 - 20% 2 4" xfId="127" xr:uid="{00000000-0005-0000-0000-0000D4000000}"/>
    <cellStyle name="Accent3 - 20% 2 4 2" xfId="294" xr:uid="{00000000-0005-0000-0000-0000D5000000}"/>
    <cellStyle name="Accent3 - 20% 2 4 2 2" xfId="624" xr:uid="{00000000-0005-0000-0000-0000D6000000}"/>
    <cellStyle name="Accent3 - 20% 2 4 3" xfId="460" xr:uid="{00000000-0005-0000-0000-0000D7000000}"/>
    <cellStyle name="Accent3 - 20% 2 5" xfId="213" xr:uid="{00000000-0005-0000-0000-0000D8000000}"/>
    <cellStyle name="Accent3 - 20% 2 5 2" xfId="543" xr:uid="{00000000-0005-0000-0000-0000D9000000}"/>
    <cellStyle name="Accent3 - 20% 2 6" xfId="379" xr:uid="{00000000-0005-0000-0000-0000DA000000}"/>
    <cellStyle name="Accent3 - 20% 3" xfId="57" xr:uid="{00000000-0005-0000-0000-0000DB000000}"/>
    <cellStyle name="Accent3 - 20% 3 2" xfId="140" xr:uid="{00000000-0005-0000-0000-0000DC000000}"/>
    <cellStyle name="Accent3 - 20% 3 2 2" xfId="307" xr:uid="{00000000-0005-0000-0000-0000DD000000}"/>
    <cellStyle name="Accent3 - 20% 3 2 2 2" xfId="637" xr:uid="{00000000-0005-0000-0000-0000DE000000}"/>
    <cellStyle name="Accent3 - 20% 3 2 3" xfId="473" xr:uid="{00000000-0005-0000-0000-0000DF000000}"/>
    <cellStyle name="Accent3 - 20% 3 3" xfId="227" xr:uid="{00000000-0005-0000-0000-0000E0000000}"/>
    <cellStyle name="Accent3 - 20% 3 3 2" xfId="557" xr:uid="{00000000-0005-0000-0000-0000E1000000}"/>
    <cellStyle name="Accent3 - 20% 3 4" xfId="393" xr:uid="{00000000-0005-0000-0000-0000E2000000}"/>
    <cellStyle name="Accent3 - 20% 4" xfId="86" xr:uid="{00000000-0005-0000-0000-0000E3000000}"/>
    <cellStyle name="Accent3 - 20% 4 2" xfId="166" xr:uid="{00000000-0005-0000-0000-0000E4000000}"/>
    <cellStyle name="Accent3 - 20% 4 2 2" xfId="333" xr:uid="{00000000-0005-0000-0000-0000E5000000}"/>
    <cellStyle name="Accent3 - 20% 4 2 2 2" xfId="663" xr:uid="{00000000-0005-0000-0000-0000E6000000}"/>
    <cellStyle name="Accent3 - 20% 4 2 3" xfId="499" xr:uid="{00000000-0005-0000-0000-0000E7000000}"/>
    <cellStyle name="Accent3 - 20% 4 3" xfId="254" xr:uid="{00000000-0005-0000-0000-0000E8000000}"/>
    <cellStyle name="Accent3 - 20% 4 3 2" xfId="584" xr:uid="{00000000-0005-0000-0000-0000E9000000}"/>
    <cellStyle name="Accent3 - 20% 4 4" xfId="420" xr:uid="{00000000-0005-0000-0000-0000EA000000}"/>
    <cellStyle name="Accent3 - 20% 5" xfId="112" xr:uid="{00000000-0005-0000-0000-0000EB000000}"/>
    <cellStyle name="Accent3 - 20% 5 2" xfId="280" xr:uid="{00000000-0005-0000-0000-0000EC000000}"/>
    <cellStyle name="Accent3 - 20% 5 2 2" xfId="610" xr:uid="{00000000-0005-0000-0000-0000ED000000}"/>
    <cellStyle name="Accent3 - 20% 5 3" xfId="446" xr:uid="{00000000-0005-0000-0000-0000EE000000}"/>
    <cellStyle name="Accent3 - 20% 6" xfId="195" xr:uid="{00000000-0005-0000-0000-0000EF000000}"/>
    <cellStyle name="Accent3 - 20% 6 2" xfId="526" xr:uid="{00000000-0005-0000-0000-0000F0000000}"/>
    <cellStyle name="Accent3 - 20% 7" xfId="361" xr:uid="{00000000-0005-0000-0000-0000F1000000}"/>
    <cellStyle name="Accent3 - 40%" xfId="8" xr:uid="{00000000-0005-0000-0000-0000F2000000}"/>
    <cellStyle name="Accent3 - 40% 2" xfId="42" xr:uid="{00000000-0005-0000-0000-0000F3000000}"/>
    <cellStyle name="Accent3 - 40% 2 2" xfId="73" xr:uid="{00000000-0005-0000-0000-0000F4000000}"/>
    <cellStyle name="Accent3 - 40% 2 2 2" xfId="154" xr:uid="{00000000-0005-0000-0000-0000F5000000}"/>
    <cellStyle name="Accent3 - 40% 2 2 2 2" xfId="321" xr:uid="{00000000-0005-0000-0000-0000F6000000}"/>
    <cellStyle name="Accent3 - 40% 2 2 2 2 2" xfId="651" xr:uid="{00000000-0005-0000-0000-0000F7000000}"/>
    <cellStyle name="Accent3 - 40% 2 2 2 3" xfId="487" xr:uid="{00000000-0005-0000-0000-0000F8000000}"/>
    <cellStyle name="Accent3 - 40% 2 2 3" xfId="242" xr:uid="{00000000-0005-0000-0000-0000F9000000}"/>
    <cellStyle name="Accent3 - 40% 2 2 3 2" xfId="572" xr:uid="{00000000-0005-0000-0000-0000FA000000}"/>
    <cellStyle name="Accent3 - 40% 2 2 4" xfId="408" xr:uid="{00000000-0005-0000-0000-0000FB000000}"/>
    <cellStyle name="Accent3 - 40% 2 3" xfId="100" xr:uid="{00000000-0005-0000-0000-0000FC000000}"/>
    <cellStyle name="Accent3 - 40% 2 3 2" xfId="180" xr:uid="{00000000-0005-0000-0000-0000FD000000}"/>
    <cellStyle name="Accent3 - 40% 2 3 2 2" xfId="347" xr:uid="{00000000-0005-0000-0000-0000FE000000}"/>
    <cellStyle name="Accent3 - 40% 2 3 2 2 2" xfId="677" xr:uid="{00000000-0005-0000-0000-0000FF000000}"/>
    <cellStyle name="Accent3 - 40% 2 3 2 3" xfId="513" xr:uid="{00000000-0005-0000-0000-000000010000}"/>
    <cellStyle name="Accent3 - 40% 2 3 3" xfId="268" xr:uid="{00000000-0005-0000-0000-000001010000}"/>
    <cellStyle name="Accent3 - 40% 2 3 3 2" xfId="598" xr:uid="{00000000-0005-0000-0000-000002010000}"/>
    <cellStyle name="Accent3 - 40% 2 3 4" xfId="434" xr:uid="{00000000-0005-0000-0000-000003010000}"/>
    <cellStyle name="Accent3 - 40% 2 4" xfId="128" xr:uid="{00000000-0005-0000-0000-000004010000}"/>
    <cellStyle name="Accent3 - 40% 2 4 2" xfId="295" xr:uid="{00000000-0005-0000-0000-000005010000}"/>
    <cellStyle name="Accent3 - 40% 2 4 2 2" xfId="625" xr:uid="{00000000-0005-0000-0000-000006010000}"/>
    <cellStyle name="Accent3 - 40% 2 4 3" xfId="461" xr:uid="{00000000-0005-0000-0000-000007010000}"/>
    <cellStyle name="Accent3 - 40% 2 5" xfId="214" xr:uid="{00000000-0005-0000-0000-000008010000}"/>
    <cellStyle name="Accent3 - 40% 2 5 2" xfId="544" xr:uid="{00000000-0005-0000-0000-000009010000}"/>
    <cellStyle name="Accent3 - 40% 2 6" xfId="380" xr:uid="{00000000-0005-0000-0000-00000A010000}"/>
    <cellStyle name="Accent3 - 40% 3" xfId="58" xr:uid="{00000000-0005-0000-0000-00000B010000}"/>
    <cellStyle name="Accent3 - 40% 3 2" xfId="141" xr:uid="{00000000-0005-0000-0000-00000C010000}"/>
    <cellStyle name="Accent3 - 40% 3 2 2" xfId="308" xr:uid="{00000000-0005-0000-0000-00000D010000}"/>
    <cellStyle name="Accent3 - 40% 3 2 2 2" xfId="638" xr:uid="{00000000-0005-0000-0000-00000E010000}"/>
    <cellStyle name="Accent3 - 40% 3 2 3" xfId="474" xr:uid="{00000000-0005-0000-0000-00000F010000}"/>
    <cellStyle name="Accent3 - 40% 3 3" xfId="228" xr:uid="{00000000-0005-0000-0000-000010010000}"/>
    <cellStyle name="Accent3 - 40% 3 3 2" xfId="558" xr:uid="{00000000-0005-0000-0000-000011010000}"/>
    <cellStyle name="Accent3 - 40% 3 4" xfId="394" xr:uid="{00000000-0005-0000-0000-000012010000}"/>
    <cellStyle name="Accent3 - 40% 4" xfId="87" xr:uid="{00000000-0005-0000-0000-000013010000}"/>
    <cellStyle name="Accent3 - 40% 4 2" xfId="167" xr:uid="{00000000-0005-0000-0000-000014010000}"/>
    <cellStyle name="Accent3 - 40% 4 2 2" xfId="334" xr:uid="{00000000-0005-0000-0000-000015010000}"/>
    <cellStyle name="Accent3 - 40% 4 2 2 2" xfId="664" xr:uid="{00000000-0005-0000-0000-000016010000}"/>
    <cellStyle name="Accent3 - 40% 4 2 3" xfId="500" xr:uid="{00000000-0005-0000-0000-000017010000}"/>
    <cellStyle name="Accent3 - 40% 4 3" xfId="255" xr:uid="{00000000-0005-0000-0000-000018010000}"/>
    <cellStyle name="Accent3 - 40% 4 3 2" xfId="585" xr:uid="{00000000-0005-0000-0000-000019010000}"/>
    <cellStyle name="Accent3 - 40% 4 4" xfId="421" xr:uid="{00000000-0005-0000-0000-00001A010000}"/>
    <cellStyle name="Accent3 - 40% 5" xfId="113" xr:uid="{00000000-0005-0000-0000-00001B010000}"/>
    <cellStyle name="Accent3 - 40% 5 2" xfId="281" xr:uid="{00000000-0005-0000-0000-00001C010000}"/>
    <cellStyle name="Accent3 - 40% 5 2 2" xfId="611" xr:uid="{00000000-0005-0000-0000-00001D010000}"/>
    <cellStyle name="Accent3 - 40% 5 3" xfId="447" xr:uid="{00000000-0005-0000-0000-00001E010000}"/>
    <cellStyle name="Accent3 - 40% 6" xfId="196" xr:uid="{00000000-0005-0000-0000-00001F010000}"/>
    <cellStyle name="Accent3 - 40% 6 2" xfId="527" xr:uid="{00000000-0005-0000-0000-000020010000}"/>
    <cellStyle name="Accent3 - 40% 7" xfId="362" xr:uid="{00000000-0005-0000-0000-000021010000}"/>
    <cellStyle name="Accent3 - 60%" xfId="9" xr:uid="{00000000-0005-0000-0000-000022010000}"/>
    <cellStyle name="Accent4 - 20%" xfId="10" xr:uid="{00000000-0005-0000-0000-000023010000}"/>
    <cellStyle name="Accent4 - 20% 2" xfId="43" xr:uid="{00000000-0005-0000-0000-000024010000}"/>
    <cellStyle name="Accent4 - 20% 2 2" xfId="74" xr:uid="{00000000-0005-0000-0000-000025010000}"/>
    <cellStyle name="Accent4 - 20% 2 2 2" xfId="155" xr:uid="{00000000-0005-0000-0000-000026010000}"/>
    <cellStyle name="Accent4 - 20% 2 2 2 2" xfId="322" xr:uid="{00000000-0005-0000-0000-000027010000}"/>
    <cellStyle name="Accent4 - 20% 2 2 2 2 2" xfId="652" xr:uid="{00000000-0005-0000-0000-000028010000}"/>
    <cellStyle name="Accent4 - 20% 2 2 2 3" xfId="488" xr:uid="{00000000-0005-0000-0000-000029010000}"/>
    <cellStyle name="Accent4 - 20% 2 2 3" xfId="243" xr:uid="{00000000-0005-0000-0000-00002A010000}"/>
    <cellStyle name="Accent4 - 20% 2 2 3 2" xfId="573" xr:uid="{00000000-0005-0000-0000-00002B010000}"/>
    <cellStyle name="Accent4 - 20% 2 2 4" xfId="409" xr:uid="{00000000-0005-0000-0000-00002C010000}"/>
    <cellStyle name="Accent4 - 20% 2 3" xfId="101" xr:uid="{00000000-0005-0000-0000-00002D010000}"/>
    <cellStyle name="Accent4 - 20% 2 3 2" xfId="181" xr:uid="{00000000-0005-0000-0000-00002E010000}"/>
    <cellStyle name="Accent4 - 20% 2 3 2 2" xfId="348" xr:uid="{00000000-0005-0000-0000-00002F010000}"/>
    <cellStyle name="Accent4 - 20% 2 3 2 2 2" xfId="678" xr:uid="{00000000-0005-0000-0000-000030010000}"/>
    <cellStyle name="Accent4 - 20% 2 3 2 3" xfId="514" xr:uid="{00000000-0005-0000-0000-000031010000}"/>
    <cellStyle name="Accent4 - 20% 2 3 3" xfId="269" xr:uid="{00000000-0005-0000-0000-000032010000}"/>
    <cellStyle name="Accent4 - 20% 2 3 3 2" xfId="599" xr:uid="{00000000-0005-0000-0000-000033010000}"/>
    <cellStyle name="Accent4 - 20% 2 3 4" xfId="435" xr:uid="{00000000-0005-0000-0000-000034010000}"/>
    <cellStyle name="Accent4 - 20% 2 4" xfId="129" xr:uid="{00000000-0005-0000-0000-000035010000}"/>
    <cellStyle name="Accent4 - 20% 2 4 2" xfId="296" xr:uid="{00000000-0005-0000-0000-000036010000}"/>
    <cellStyle name="Accent4 - 20% 2 4 2 2" xfId="626" xr:uid="{00000000-0005-0000-0000-000037010000}"/>
    <cellStyle name="Accent4 - 20% 2 4 3" xfId="462" xr:uid="{00000000-0005-0000-0000-000038010000}"/>
    <cellStyle name="Accent4 - 20% 2 5" xfId="215" xr:uid="{00000000-0005-0000-0000-000039010000}"/>
    <cellStyle name="Accent4 - 20% 2 5 2" xfId="545" xr:uid="{00000000-0005-0000-0000-00003A010000}"/>
    <cellStyle name="Accent4 - 20% 2 6" xfId="381" xr:uid="{00000000-0005-0000-0000-00003B010000}"/>
    <cellStyle name="Accent4 - 20% 3" xfId="59" xr:uid="{00000000-0005-0000-0000-00003C010000}"/>
    <cellStyle name="Accent4 - 20% 3 2" xfId="142" xr:uid="{00000000-0005-0000-0000-00003D010000}"/>
    <cellStyle name="Accent4 - 20% 3 2 2" xfId="309" xr:uid="{00000000-0005-0000-0000-00003E010000}"/>
    <cellStyle name="Accent4 - 20% 3 2 2 2" xfId="639" xr:uid="{00000000-0005-0000-0000-00003F010000}"/>
    <cellStyle name="Accent4 - 20% 3 2 3" xfId="475" xr:uid="{00000000-0005-0000-0000-000040010000}"/>
    <cellStyle name="Accent4 - 20% 3 3" xfId="229" xr:uid="{00000000-0005-0000-0000-000041010000}"/>
    <cellStyle name="Accent4 - 20% 3 3 2" xfId="559" xr:uid="{00000000-0005-0000-0000-000042010000}"/>
    <cellStyle name="Accent4 - 20% 3 4" xfId="395" xr:uid="{00000000-0005-0000-0000-000043010000}"/>
    <cellStyle name="Accent4 - 20% 4" xfId="88" xr:uid="{00000000-0005-0000-0000-000044010000}"/>
    <cellStyle name="Accent4 - 20% 4 2" xfId="168" xr:uid="{00000000-0005-0000-0000-000045010000}"/>
    <cellStyle name="Accent4 - 20% 4 2 2" xfId="335" xr:uid="{00000000-0005-0000-0000-000046010000}"/>
    <cellStyle name="Accent4 - 20% 4 2 2 2" xfId="665" xr:uid="{00000000-0005-0000-0000-000047010000}"/>
    <cellStyle name="Accent4 - 20% 4 2 3" xfId="501" xr:uid="{00000000-0005-0000-0000-000048010000}"/>
    <cellStyle name="Accent4 - 20% 4 3" xfId="256" xr:uid="{00000000-0005-0000-0000-000049010000}"/>
    <cellStyle name="Accent4 - 20% 4 3 2" xfId="586" xr:uid="{00000000-0005-0000-0000-00004A010000}"/>
    <cellStyle name="Accent4 - 20% 4 4" xfId="422" xr:uid="{00000000-0005-0000-0000-00004B010000}"/>
    <cellStyle name="Accent4 - 20% 5" xfId="114" xr:uid="{00000000-0005-0000-0000-00004C010000}"/>
    <cellStyle name="Accent4 - 20% 5 2" xfId="282" xr:uid="{00000000-0005-0000-0000-00004D010000}"/>
    <cellStyle name="Accent4 - 20% 5 2 2" xfId="612" xr:uid="{00000000-0005-0000-0000-00004E010000}"/>
    <cellStyle name="Accent4 - 20% 5 3" xfId="448" xr:uid="{00000000-0005-0000-0000-00004F010000}"/>
    <cellStyle name="Accent4 - 20% 6" xfId="197" xr:uid="{00000000-0005-0000-0000-000050010000}"/>
    <cellStyle name="Accent4 - 20% 6 2" xfId="528" xr:uid="{00000000-0005-0000-0000-000051010000}"/>
    <cellStyle name="Accent4 - 20% 7" xfId="363" xr:uid="{00000000-0005-0000-0000-000052010000}"/>
    <cellStyle name="Accent4 - 40%" xfId="11" xr:uid="{00000000-0005-0000-0000-000053010000}"/>
    <cellStyle name="Accent4 - 40% 2" xfId="44" xr:uid="{00000000-0005-0000-0000-000054010000}"/>
    <cellStyle name="Accent4 - 40% 2 2" xfId="75" xr:uid="{00000000-0005-0000-0000-000055010000}"/>
    <cellStyle name="Accent4 - 40% 2 2 2" xfId="156" xr:uid="{00000000-0005-0000-0000-000056010000}"/>
    <cellStyle name="Accent4 - 40% 2 2 2 2" xfId="323" xr:uid="{00000000-0005-0000-0000-000057010000}"/>
    <cellStyle name="Accent4 - 40% 2 2 2 2 2" xfId="653" xr:uid="{00000000-0005-0000-0000-000058010000}"/>
    <cellStyle name="Accent4 - 40% 2 2 2 3" xfId="489" xr:uid="{00000000-0005-0000-0000-000059010000}"/>
    <cellStyle name="Accent4 - 40% 2 2 3" xfId="244" xr:uid="{00000000-0005-0000-0000-00005A010000}"/>
    <cellStyle name="Accent4 - 40% 2 2 3 2" xfId="574" xr:uid="{00000000-0005-0000-0000-00005B010000}"/>
    <cellStyle name="Accent4 - 40% 2 2 4" xfId="410" xr:uid="{00000000-0005-0000-0000-00005C010000}"/>
    <cellStyle name="Accent4 - 40% 2 3" xfId="102" xr:uid="{00000000-0005-0000-0000-00005D010000}"/>
    <cellStyle name="Accent4 - 40% 2 3 2" xfId="182" xr:uid="{00000000-0005-0000-0000-00005E010000}"/>
    <cellStyle name="Accent4 - 40% 2 3 2 2" xfId="349" xr:uid="{00000000-0005-0000-0000-00005F010000}"/>
    <cellStyle name="Accent4 - 40% 2 3 2 2 2" xfId="679" xr:uid="{00000000-0005-0000-0000-000060010000}"/>
    <cellStyle name="Accent4 - 40% 2 3 2 3" xfId="515" xr:uid="{00000000-0005-0000-0000-000061010000}"/>
    <cellStyle name="Accent4 - 40% 2 3 3" xfId="270" xr:uid="{00000000-0005-0000-0000-000062010000}"/>
    <cellStyle name="Accent4 - 40% 2 3 3 2" xfId="600" xr:uid="{00000000-0005-0000-0000-000063010000}"/>
    <cellStyle name="Accent4 - 40% 2 3 4" xfId="436" xr:uid="{00000000-0005-0000-0000-000064010000}"/>
    <cellStyle name="Accent4 - 40% 2 4" xfId="130" xr:uid="{00000000-0005-0000-0000-000065010000}"/>
    <cellStyle name="Accent4 - 40% 2 4 2" xfId="297" xr:uid="{00000000-0005-0000-0000-000066010000}"/>
    <cellStyle name="Accent4 - 40% 2 4 2 2" xfId="627" xr:uid="{00000000-0005-0000-0000-000067010000}"/>
    <cellStyle name="Accent4 - 40% 2 4 3" xfId="463" xr:uid="{00000000-0005-0000-0000-000068010000}"/>
    <cellStyle name="Accent4 - 40% 2 5" xfId="216" xr:uid="{00000000-0005-0000-0000-000069010000}"/>
    <cellStyle name="Accent4 - 40% 2 5 2" xfId="546" xr:uid="{00000000-0005-0000-0000-00006A010000}"/>
    <cellStyle name="Accent4 - 40% 2 6" xfId="382" xr:uid="{00000000-0005-0000-0000-00006B010000}"/>
    <cellStyle name="Accent4 - 40% 3" xfId="60" xr:uid="{00000000-0005-0000-0000-00006C010000}"/>
    <cellStyle name="Accent4 - 40% 3 2" xfId="143" xr:uid="{00000000-0005-0000-0000-00006D010000}"/>
    <cellStyle name="Accent4 - 40% 3 2 2" xfId="310" xr:uid="{00000000-0005-0000-0000-00006E010000}"/>
    <cellStyle name="Accent4 - 40% 3 2 2 2" xfId="640" xr:uid="{00000000-0005-0000-0000-00006F010000}"/>
    <cellStyle name="Accent4 - 40% 3 2 3" xfId="476" xr:uid="{00000000-0005-0000-0000-000070010000}"/>
    <cellStyle name="Accent4 - 40% 3 3" xfId="230" xr:uid="{00000000-0005-0000-0000-000071010000}"/>
    <cellStyle name="Accent4 - 40% 3 3 2" xfId="560" xr:uid="{00000000-0005-0000-0000-000072010000}"/>
    <cellStyle name="Accent4 - 40% 3 4" xfId="396" xr:uid="{00000000-0005-0000-0000-000073010000}"/>
    <cellStyle name="Accent4 - 40% 4" xfId="89" xr:uid="{00000000-0005-0000-0000-000074010000}"/>
    <cellStyle name="Accent4 - 40% 4 2" xfId="169" xr:uid="{00000000-0005-0000-0000-000075010000}"/>
    <cellStyle name="Accent4 - 40% 4 2 2" xfId="336" xr:uid="{00000000-0005-0000-0000-000076010000}"/>
    <cellStyle name="Accent4 - 40% 4 2 2 2" xfId="666" xr:uid="{00000000-0005-0000-0000-000077010000}"/>
    <cellStyle name="Accent4 - 40% 4 2 3" xfId="502" xr:uid="{00000000-0005-0000-0000-000078010000}"/>
    <cellStyle name="Accent4 - 40% 4 3" xfId="257" xr:uid="{00000000-0005-0000-0000-000079010000}"/>
    <cellStyle name="Accent4 - 40% 4 3 2" xfId="587" xr:uid="{00000000-0005-0000-0000-00007A010000}"/>
    <cellStyle name="Accent4 - 40% 4 4" xfId="423" xr:uid="{00000000-0005-0000-0000-00007B010000}"/>
    <cellStyle name="Accent4 - 40% 5" xfId="115" xr:uid="{00000000-0005-0000-0000-00007C010000}"/>
    <cellStyle name="Accent4 - 40% 5 2" xfId="283" xr:uid="{00000000-0005-0000-0000-00007D010000}"/>
    <cellStyle name="Accent4 - 40% 5 2 2" xfId="613" xr:uid="{00000000-0005-0000-0000-00007E010000}"/>
    <cellStyle name="Accent4 - 40% 5 3" xfId="449" xr:uid="{00000000-0005-0000-0000-00007F010000}"/>
    <cellStyle name="Accent4 - 40% 6" xfId="198" xr:uid="{00000000-0005-0000-0000-000080010000}"/>
    <cellStyle name="Accent4 - 40% 6 2" xfId="529" xr:uid="{00000000-0005-0000-0000-000081010000}"/>
    <cellStyle name="Accent4 - 40% 7" xfId="364" xr:uid="{00000000-0005-0000-0000-000082010000}"/>
    <cellStyle name="Accent4 - 60%" xfId="12" xr:uid="{00000000-0005-0000-0000-000083010000}"/>
    <cellStyle name="Accent5 - 20%" xfId="13" xr:uid="{00000000-0005-0000-0000-000084010000}"/>
    <cellStyle name="Accent5 - 20% 2" xfId="45" xr:uid="{00000000-0005-0000-0000-000085010000}"/>
    <cellStyle name="Accent5 - 20% 2 2" xfId="76" xr:uid="{00000000-0005-0000-0000-000086010000}"/>
    <cellStyle name="Accent5 - 20% 2 2 2" xfId="157" xr:uid="{00000000-0005-0000-0000-000087010000}"/>
    <cellStyle name="Accent5 - 20% 2 2 2 2" xfId="324" xr:uid="{00000000-0005-0000-0000-000088010000}"/>
    <cellStyle name="Accent5 - 20% 2 2 2 2 2" xfId="654" xr:uid="{00000000-0005-0000-0000-000089010000}"/>
    <cellStyle name="Accent5 - 20% 2 2 2 3" xfId="490" xr:uid="{00000000-0005-0000-0000-00008A010000}"/>
    <cellStyle name="Accent5 - 20% 2 2 3" xfId="245" xr:uid="{00000000-0005-0000-0000-00008B010000}"/>
    <cellStyle name="Accent5 - 20% 2 2 3 2" xfId="575" xr:uid="{00000000-0005-0000-0000-00008C010000}"/>
    <cellStyle name="Accent5 - 20% 2 2 4" xfId="411" xr:uid="{00000000-0005-0000-0000-00008D010000}"/>
    <cellStyle name="Accent5 - 20% 2 3" xfId="103" xr:uid="{00000000-0005-0000-0000-00008E010000}"/>
    <cellStyle name="Accent5 - 20% 2 3 2" xfId="183" xr:uid="{00000000-0005-0000-0000-00008F010000}"/>
    <cellStyle name="Accent5 - 20% 2 3 2 2" xfId="350" xr:uid="{00000000-0005-0000-0000-000090010000}"/>
    <cellStyle name="Accent5 - 20% 2 3 2 2 2" xfId="680" xr:uid="{00000000-0005-0000-0000-000091010000}"/>
    <cellStyle name="Accent5 - 20% 2 3 2 3" xfId="516" xr:uid="{00000000-0005-0000-0000-000092010000}"/>
    <cellStyle name="Accent5 - 20% 2 3 3" xfId="271" xr:uid="{00000000-0005-0000-0000-000093010000}"/>
    <cellStyle name="Accent5 - 20% 2 3 3 2" xfId="601" xr:uid="{00000000-0005-0000-0000-000094010000}"/>
    <cellStyle name="Accent5 - 20% 2 3 4" xfId="437" xr:uid="{00000000-0005-0000-0000-000095010000}"/>
    <cellStyle name="Accent5 - 20% 2 4" xfId="131" xr:uid="{00000000-0005-0000-0000-000096010000}"/>
    <cellStyle name="Accent5 - 20% 2 4 2" xfId="298" xr:uid="{00000000-0005-0000-0000-000097010000}"/>
    <cellStyle name="Accent5 - 20% 2 4 2 2" xfId="628" xr:uid="{00000000-0005-0000-0000-000098010000}"/>
    <cellStyle name="Accent5 - 20% 2 4 3" xfId="464" xr:uid="{00000000-0005-0000-0000-000099010000}"/>
    <cellStyle name="Accent5 - 20% 2 5" xfId="217" xr:uid="{00000000-0005-0000-0000-00009A010000}"/>
    <cellStyle name="Accent5 - 20% 2 5 2" xfId="547" xr:uid="{00000000-0005-0000-0000-00009B010000}"/>
    <cellStyle name="Accent5 - 20% 2 6" xfId="383" xr:uid="{00000000-0005-0000-0000-00009C010000}"/>
    <cellStyle name="Accent5 - 20% 3" xfId="61" xr:uid="{00000000-0005-0000-0000-00009D010000}"/>
    <cellStyle name="Accent5 - 20% 3 2" xfId="144" xr:uid="{00000000-0005-0000-0000-00009E010000}"/>
    <cellStyle name="Accent5 - 20% 3 2 2" xfId="311" xr:uid="{00000000-0005-0000-0000-00009F010000}"/>
    <cellStyle name="Accent5 - 20% 3 2 2 2" xfId="641" xr:uid="{00000000-0005-0000-0000-0000A0010000}"/>
    <cellStyle name="Accent5 - 20% 3 2 3" xfId="477" xr:uid="{00000000-0005-0000-0000-0000A1010000}"/>
    <cellStyle name="Accent5 - 20% 3 3" xfId="231" xr:uid="{00000000-0005-0000-0000-0000A2010000}"/>
    <cellStyle name="Accent5 - 20% 3 3 2" xfId="561" xr:uid="{00000000-0005-0000-0000-0000A3010000}"/>
    <cellStyle name="Accent5 - 20% 3 4" xfId="397" xr:uid="{00000000-0005-0000-0000-0000A4010000}"/>
    <cellStyle name="Accent5 - 20% 4" xfId="90" xr:uid="{00000000-0005-0000-0000-0000A5010000}"/>
    <cellStyle name="Accent5 - 20% 4 2" xfId="170" xr:uid="{00000000-0005-0000-0000-0000A6010000}"/>
    <cellStyle name="Accent5 - 20% 4 2 2" xfId="337" xr:uid="{00000000-0005-0000-0000-0000A7010000}"/>
    <cellStyle name="Accent5 - 20% 4 2 2 2" xfId="667" xr:uid="{00000000-0005-0000-0000-0000A8010000}"/>
    <cellStyle name="Accent5 - 20% 4 2 3" xfId="503" xr:uid="{00000000-0005-0000-0000-0000A9010000}"/>
    <cellStyle name="Accent5 - 20% 4 3" xfId="258" xr:uid="{00000000-0005-0000-0000-0000AA010000}"/>
    <cellStyle name="Accent5 - 20% 4 3 2" xfId="588" xr:uid="{00000000-0005-0000-0000-0000AB010000}"/>
    <cellStyle name="Accent5 - 20% 4 4" xfId="424" xr:uid="{00000000-0005-0000-0000-0000AC010000}"/>
    <cellStyle name="Accent5 - 20% 5" xfId="116" xr:uid="{00000000-0005-0000-0000-0000AD010000}"/>
    <cellStyle name="Accent5 - 20% 5 2" xfId="284" xr:uid="{00000000-0005-0000-0000-0000AE010000}"/>
    <cellStyle name="Accent5 - 20% 5 2 2" xfId="614" xr:uid="{00000000-0005-0000-0000-0000AF010000}"/>
    <cellStyle name="Accent5 - 20% 5 3" xfId="450" xr:uid="{00000000-0005-0000-0000-0000B0010000}"/>
    <cellStyle name="Accent5 - 20% 6" xfId="199" xr:uid="{00000000-0005-0000-0000-0000B1010000}"/>
    <cellStyle name="Accent5 - 20% 6 2" xfId="530" xr:uid="{00000000-0005-0000-0000-0000B2010000}"/>
    <cellStyle name="Accent5 - 20% 7" xfId="365" xr:uid="{00000000-0005-0000-0000-0000B3010000}"/>
    <cellStyle name="Accent5 - 40%" xfId="14" xr:uid="{00000000-0005-0000-0000-0000B4010000}"/>
    <cellStyle name="Accent5 - 40% 2" xfId="46" xr:uid="{00000000-0005-0000-0000-0000B5010000}"/>
    <cellStyle name="Accent5 - 40% 2 2" xfId="77" xr:uid="{00000000-0005-0000-0000-0000B6010000}"/>
    <cellStyle name="Accent5 - 40% 2 2 2" xfId="158" xr:uid="{00000000-0005-0000-0000-0000B7010000}"/>
    <cellStyle name="Accent5 - 40% 2 2 2 2" xfId="325" xr:uid="{00000000-0005-0000-0000-0000B8010000}"/>
    <cellStyle name="Accent5 - 40% 2 2 2 2 2" xfId="655" xr:uid="{00000000-0005-0000-0000-0000B9010000}"/>
    <cellStyle name="Accent5 - 40% 2 2 2 3" xfId="491" xr:uid="{00000000-0005-0000-0000-0000BA010000}"/>
    <cellStyle name="Accent5 - 40% 2 2 3" xfId="246" xr:uid="{00000000-0005-0000-0000-0000BB010000}"/>
    <cellStyle name="Accent5 - 40% 2 2 3 2" xfId="576" xr:uid="{00000000-0005-0000-0000-0000BC010000}"/>
    <cellStyle name="Accent5 - 40% 2 2 4" xfId="412" xr:uid="{00000000-0005-0000-0000-0000BD010000}"/>
    <cellStyle name="Accent5 - 40% 2 3" xfId="104" xr:uid="{00000000-0005-0000-0000-0000BE010000}"/>
    <cellStyle name="Accent5 - 40% 2 3 2" xfId="184" xr:uid="{00000000-0005-0000-0000-0000BF010000}"/>
    <cellStyle name="Accent5 - 40% 2 3 2 2" xfId="351" xr:uid="{00000000-0005-0000-0000-0000C0010000}"/>
    <cellStyle name="Accent5 - 40% 2 3 2 2 2" xfId="681" xr:uid="{00000000-0005-0000-0000-0000C1010000}"/>
    <cellStyle name="Accent5 - 40% 2 3 2 3" xfId="517" xr:uid="{00000000-0005-0000-0000-0000C2010000}"/>
    <cellStyle name="Accent5 - 40% 2 3 3" xfId="272" xr:uid="{00000000-0005-0000-0000-0000C3010000}"/>
    <cellStyle name="Accent5 - 40% 2 3 3 2" xfId="602" xr:uid="{00000000-0005-0000-0000-0000C4010000}"/>
    <cellStyle name="Accent5 - 40% 2 3 4" xfId="438" xr:uid="{00000000-0005-0000-0000-0000C5010000}"/>
    <cellStyle name="Accent5 - 40% 2 4" xfId="132" xr:uid="{00000000-0005-0000-0000-0000C6010000}"/>
    <cellStyle name="Accent5 - 40% 2 4 2" xfId="299" xr:uid="{00000000-0005-0000-0000-0000C7010000}"/>
    <cellStyle name="Accent5 - 40% 2 4 2 2" xfId="629" xr:uid="{00000000-0005-0000-0000-0000C8010000}"/>
    <cellStyle name="Accent5 - 40% 2 4 3" xfId="465" xr:uid="{00000000-0005-0000-0000-0000C9010000}"/>
    <cellStyle name="Accent5 - 40% 2 5" xfId="218" xr:uid="{00000000-0005-0000-0000-0000CA010000}"/>
    <cellStyle name="Accent5 - 40% 2 5 2" xfId="548" xr:uid="{00000000-0005-0000-0000-0000CB010000}"/>
    <cellStyle name="Accent5 - 40% 2 6" xfId="384" xr:uid="{00000000-0005-0000-0000-0000CC010000}"/>
    <cellStyle name="Accent5 - 40% 3" xfId="62" xr:uid="{00000000-0005-0000-0000-0000CD010000}"/>
    <cellStyle name="Accent5 - 40% 3 2" xfId="145" xr:uid="{00000000-0005-0000-0000-0000CE010000}"/>
    <cellStyle name="Accent5 - 40% 3 2 2" xfId="312" xr:uid="{00000000-0005-0000-0000-0000CF010000}"/>
    <cellStyle name="Accent5 - 40% 3 2 2 2" xfId="642" xr:uid="{00000000-0005-0000-0000-0000D0010000}"/>
    <cellStyle name="Accent5 - 40% 3 2 3" xfId="478" xr:uid="{00000000-0005-0000-0000-0000D1010000}"/>
    <cellStyle name="Accent5 - 40% 3 3" xfId="232" xr:uid="{00000000-0005-0000-0000-0000D2010000}"/>
    <cellStyle name="Accent5 - 40% 3 3 2" xfId="562" xr:uid="{00000000-0005-0000-0000-0000D3010000}"/>
    <cellStyle name="Accent5 - 40% 3 4" xfId="398" xr:uid="{00000000-0005-0000-0000-0000D4010000}"/>
    <cellStyle name="Accent5 - 40% 4" xfId="91" xr:uid="{00000000-0005-0000-0000-0000D5010000}"/>
    <cellStyle name="Accent5 - 40% 4 2" xfId="171" xr:uid="{00000000-0005-0000-0000-0000D6010000}"/>
    <cellStyle name="Accent5 - 40% 4 2 2" xfId="338" xr:uid="{00000000-0005-0000-0000-0000D7010000}"/>
    <cellStyle name="Accent5 - 40% 4 2 2 2" xfId="668" xr:uid="{00000000-0005-0000-0000-0000D8010000}"/>
    <cellStyle name="Accent5 - 40% 4 2 3" xfId="504" xr:uid="{00000000-0005-0000-0000-0000D9010000}"/>
    <cellStyle name="Accent5 - 40% 4 3" xfId="259" xr:uid="{00000000-0005-0000-0000-0000DA010000}"/>
    <cellStyle name="Accent5 - 40% 4 3 2" xfId="589" xr:uid="{00000000-0005-0000-0000-0000DB010000}"/>
    <cellStyle name="Accent5 - 40% 4 4" xfId="425" xr:uid="{00000000-0005-0000-0000-0000DC010000}"/>
    <cellStyle name="Accent5 - 40% 5" xfId="117" xr:uid="{00000000-0005-0000-0000-0000DD010000}"/>
    <cellStyle name="Accent5 - 40% 5 2" xfId="285" xr:uid="{00000000-0005-0000-0000-0000DE010000}"/>
    <cellStyle name="Accent5 - 40% 5 2 2" xfId="615" xr:uid="{00000000-0005-0000-0000-0000DF010000}"/>
    <cellStyle name="Accent5 - 40% 5 3" xfId="451" xr:uid="{00000000-0005-0000-0000-0000E0010000}"/>
    <cellStyle name="Accent5 - 40% 6" xfId="200" xr:uid="{00000000-0005-0000-0000-0000E1010000}"/>
    <cellStyle name="Accent5 - 40% 6 2" xfId="531" xr:uid="{00000000-0005-0000-0000-0000E2010000}"/>
    <cellStyle name="Accent5 - 40% 7" xfId="366" xr:uid="{00000000-0005-0000-0000-0000E3010000}"/>
    <cellStyle name="Accent5 - 60%" xfId="15" xr:uid="{00000000-0005-0000-0000-0000E4010000}"/>
    <cellStyle name="Accent6 - 20%" xfId="16" xr:uid="{00000000-0005-0000-0000-0000E5010000}"/>
    <cellStyle name="Accent6 - 20% 2" xfId="47" xr:uid="{00000000-0005-0000-0000-0000E6010000}"/>
    <cellStyle name="Accent6 - 20% 2 2" xfId="78" xr:uid="{00000000-0005-0000-0000-0000E7010000}"/>
    <cellStyle name="Accent6 - 20% 2 2 2" xfId="159" xr:uid="{00000000-0005-0000-0000-0000E8010000}"/>
    <cellStyle name="Accent6 - 20% 2 2 2 2" xfId="326" xr:uid="{00000000-0005-0000-0000-0000E9010000}"/>
    <cellStyle name="Accent6 - 20% 2 2 2 2 2" xfId="656" xr:uid="{00000000-0005-0000-0000-0000EA010000}"/>
    <cellStyle name="Accent6 - 20% 2 2 2 3" xfId="492" xr:uid="{00000000-0005-0000-0000-0000EB010000}"/>
    <cellStyle name="Accent6 - 20% 2 2 3" xfId="247" xr:uid="{00000000-0005-0000-0000-0000EC010000}"/>
    <cellStyle name="Accent6 - 20% 2 2 3 2" xfId="577" xr:uid="{00000000-0005-0000-0000-0000ED010000}"/>
    <cellStyle name="Accent6 - 20% 2 2 4" xfId="413" xr:uid="{00000000-0005-0000-0000-0000EE010000}"/>
    <cellStyle name="Accent6 - 20% 2 3" xfId="105" xr:uid="{00000000-0005-0000-0000-0000EF010000}"/>
    <cellStyle name="Accent6 - 20% 2 3 2" xfId="185" xr:uid="{00000000-0005-0000-0000-0000F0010000}"/>
    <cellStyle name="Accent6 - 20% 2 3 2 2" xfId="352" xr:uid="{00000000-0005-0000-0000-0000F1010000}"/>
    <cellStyle name="Accent6 - 20% 2 3 2 2 2" xfId="682" xr:uid="{00000000-0005-0000-0000-0000F2010000}"/>
    <cellStyle name="Accent6 - 20% 2 3 2 3" xfId="518" xr:uid="{00000000-0005-0000-0000-0000F3010000}"/>
    <cellStyle name="Accent6 - 20% 2 3 3" xfId="273" xr:uid="{00000000-0005-0000-0000-0000F4010000}"/>
    <cellStyle name="Accent6 - 20% 2 3 3 2" xfId="603" xr:uid="{00000000-0005-0000-0000-0000F5010000}"/>
    <cellStyle name="Accent6 - 20% 2 3 4" xfId="439" xr:uid="{00000000-0005-0000-0000-0000F6010000}"/>
    <cellStyle name="Accent6 - 20% 2 4" xfId="133" xr:uid="{00000000-0005-0000-0000-0000F7010000}"/>
    <cellStyle name="Accent6 - 20% 2 4 2" xfId="300" xr:uid="{00000000-0005-0000-0000-0000F8010000}"/>
    <cellStyle name="Accent6 - 20% 2 4 2 2" xfId="630" xr:uid="{00000000-0005-0000-0000-0000F9010000}"/>
    <cellStyle name="Accent6 - 20% 2 4 3" xfId="466" xr:uid="{00000000-0005-0000-0000-0000FA010000}"/>
    <cellStyle name="Accent6 - 20% 2 5" xfId="219" xr:uid="{00000000-0005-0000-0000-0000FB010000}"/>
    <cellStyle name="Accent6 - 20% 2 5 2" xfId="549" xr:uid="{00000000-0005-0000-0000-0000FC010000}"/>
    <cellStyle name="Accent6 - 20% 2 6" xfId="385" xr:uid="{00000000-0005-0000-0000-0000FD010000}"/>
    <cellStyle name="Accent6 - 20% 3" xfId="63" xr:uid="{00000000-0005-0000-0000-0000FE010000}"/>
    <cellStyle name="Accent6 - 20% 3 2" xfId="146" xr:uid="{00000000-0005-0000-0000-0000FF010000}"/>
    <cellStyle name="Accent6 - 20% 3 2 2" xfId="313" xr:uid="{00000000-0005-0000-0000-000000020000}"/>
    <cellStyle name="Accent6 - 20% 3 2 2 2" xfId="643" xr:uid="{00000000-0005-0000-0000-000001020000}"/>
    <cellStyle name="Accent6 - 20% 3 2 3" xfId="479" xr:uid="{00000000-0005-0000-0000-000002020000}"/>
    <cellStyle name="Accent6 - 20% 3 3" xfId="233" xr:uid="{00000000-0005-0000-0000-000003020000}"/>
    <cellStyle name="Accent6 - 20% 3 3 2" xfId="563" xr:uid="{00000000-0005-0000-0000-000004020000}"/>
    <cellStyle name="Accent6 - 20% 3 4" xfId="399" xr:uid="{00000000-0005-0000-0000-000005020000}"/>
    <cellStyle name="Accent6 - 20% 4" xfId="92" xr:uid="{00000000-0005-0000-0000-000006020000}"/>
    <cellStyle name="Accent6 - 20% 4 2" xfId="172" xr:uid="{00000000-0005-0000-0000-000007020000}"/>
    <cellStyle name="Accent6 - 20% 4 2 2" xfId="339" xr:uid="{00000000-0005-0000-0000-000008020000}"/>
    <cellStyle name="Accent6 - 20% 4 2 2 2" xfId="669" xr:uid="{00000000-0005-0000-0000-000009020000}"/>
    <cellStyle name="Accent6 - 20% 4 2 3" xfId="505" xr:uid="{00000000-0005-0000-0000-00000A020000}"/>
    <cellStyle name="Accent6 - 20% 4 3" xfId="260" xr:uid="{00000000-0005-0000-0000-00000B020000}"/>
    <cellStyle name="Accent6 - 20% 4 3 2" xfId="590" xr:uid="{00000000-0005-0000-0000-00000C020000}"/>
    <cellStyle name="Accent6 - 20% 4 4" xfId="426" xr:uid="{00000000-0005-0000-0000-00000D020000}"/>
    <cellStyle name="Accent6 - 20% 5" xfId="118" xr:uid="{00000000-0005-0000-0000-00000E020000}"/>
    <cellStyle name="Accent6 - 20% 5 2" xfId="286" xr:uid="{00000000-0005-0000-0000-00000F020000}"/>
    <cellStyle name="Accent6 - 20% 5 2 2" xfId="616" xr:uid="{00000000-0005-0000-0000-000010020000}"/>
    <cellStyle name="Accent6 - 20% 5 3" xfId="452" xr:uid="{00000000-0005-0000-0000-000011020000}"/>
    <cellStyle name="Accent6 - 20% 6" xfId="201" xr:uid="{00000000-0005-0000-0000-000012020000}"/>
    <cellStyle name="Accent6 - 20% 6 2" xfId="532" xr:uid="{00000000-0005-0000-0000-000013020000}"/>
    <cellStyle name="Accent6 - 20% 7" xfId="367" xr:uid="{00000000-0005-0000-0000-000014020000}"/>
    <cellStyle name="Accent6 - 40%" xfId="17" xr:uid="{00000000-0005-0000-0000-000015020000}"/>
    <cellStyle name="Accent6 - 40% 2" xfId="48" xr:uid="{00000000-0005-0000-0000-000016020000}"/>
    <cellStyle name="Accent6 - 40% 2 2" xfId="79" xr:uid="{00000000-0005-0000-0000-000017020000}"/>
    <cellStyle name="Accent6 - 40% 2 2 2" xfId="160" xr:uid="{00000000-0005-0000-0000-000018020000}"/>
    <cellStyle name="Accent6 - 40% 2 2 2 2" xfId="327" xr:uid="{00000000-0005-0000-0000-000019020000}"/>
    <cellStyle name="Accent6 - 40% 2 2 2 2 2" xfId="657" xr:uid="{00000000-0005-0000-0000-00001A020000}"/>
    <cellStyle name="Accent6 - 40% 2 2 2 3" xfId="493" xr:uid="{00000000-0005-0000-0000-00001B020000}"/>
    <cellStyle name="Accent6 - 40% 2 2 3" xfId="248" xr:uid="{00000000-0005-0000-0000-00001C020000}"/>
    <cellStyle name="Accent6 - 40% 2 2 3 2" xfId="578" xr:uid="{00000000-0005-0000-0000-00001D020000}"/>
    <cellStyle name="Accent6 - 40% 2 2 4" xfId="414" xr:uid="{00000000-0005-0000-0000-00001E020000}"/>
    <cellStyle name="Accent6 - 40% 2 3" xfId="106" xr:uid="{00000000-0005-0000-0000-00001F020000}"/>
    <cellStyle name="Accent6 - 40% 2 3 2" xfId="186" xr:uid="{00000000-0005-0000-0000-000020020000}"/>
    <cellStyle name="Accent6 - 40% 2 3 2 2" xfId="353" xr:uid="{00000000-0005-0000-0000-000021020000}"/>
    <cellStyle name="Accent6 - 40% 2 3 2 2 2" xfId="683" xr:uid="{00000000-0005-0000-0000-000022020000}"/>
    <cellStyle name="Accent6 - 40% 2 3 2 3" xfId="519" xr:uid="{00000000-0005-0000-0000-000023020000}"/>
    <cellStyle name="Accent6 - 40% 2 3 3" xfId="274" xr:uid="{00000000-0005-0000-0000-000024020000}"/>
    <cellStyle name="Accent6 - 40% 2 3 3 2" xfId="604" xr:uid="{00000000-0005-0000-0000-000025020000}"/>
    <cellStyle name="Accent6 - 40% 2 3 4" xfId="440" xr:uid="{00000000-0005-0000-0000-000026020000}"/>
    <cellStyle name="Accent6 - 40% 2 4" xfId="134" xr:uid="{00000000-0005-0000-0000-000027020000}"/>
    <cellStyle name="Accent6 - 40% 2 4 2" xfId="301" xr:uid="{00000000-0005-0000-0000-000028020000}"/>
    <cellStyle name="Accent6 - 40% 2 4 2 2" xfId="631" xr:uid="{00000000-0005-0000-0000-000029020000}"/>
    <cellStyle name="Accent6 - 40% 2 4 3" xfId="467" xr:uid="{00000000-0005-0000-0000-00002A020000}"/>
    <cellStyle name="Accent6 - 40% 2 5" xfId="220" xr:uid="{00000000-0005-0000-0000-00002B020000}"/>
    <cellStyle name="Accent6 - 40% 2 5 2" xfId="550" xr:uid="{00000000-0005-0000-0000-00002C020000}"/>
    <cellStyle name="Accent6 - 40% 2 6" xfId="386" xr:uid="{00000000-0005-0000-0000-00002D020000}"/>
    <cellStyle name="Accent6 - 40% 3" xfId="64" xr:uid="{00000000-0005-0000-0000-00002E020000}"/>
    <cellStyle name="Accent6 - 40% 3 2" xfId="147" xr:uid="{00000000-0005-0000-0000-00002F020000}"/>
    <cellStyle name="Accent6 - 40% 3 2 2" xfId="314" xr:uid="{00000000-0005-0000-0000-000030020000}"/>
    <cellStyle name="Accent6 - 40% 3 2 2 2" xfId="644" xr:uid="{00000000-0005-0000-0000-000031020000}"/>
    <cellStyle name="Accent6 - 40% 3 2 3" xfId="480" xr:uid="{00000000-0005-0000-0000-000032020000}"/>
    <cellStyle name="Accent6 - 40% 3 3" xfId="234" xr:uid="{00000000-0005-0000-0000-000033020000}"/>
    <cellStyle name="Accent6 - 40% 3 3 2" xfId="564" xr:uid="{00000000-0005-0000-0000-000034020000}"/>
    <cellStyle name="Accent6 - 40% 3 4" xfId="400" xr:uid="{00000000-0005-0000-0000-000035020000}"/>
    <cellStyle name="Accent6 - 40% 4" xfId="93" xr:uid="{00000000-0005-0000-0000-000036020000}"/>
    <cellStyle name="Accent6 - 40% 4 2" xfId="173" xr:uid="{00000000-0005-0000-0000-000037020000}"/>
    <cellStyle name="Accent6 - 40% 4 2 2" xfId="340" xr:uid="{00000000-0005-0000-0000-000038020000}"/>
    <cellStyle name="Accent6 - 40% 4 2 2 2" xfId="670" xr:uid="{00000000-0005-0000-0000-000039020000}"/>
    <cellStyle name="Accent6 - 40% 4 2 3" xfId="506" xr:uid="{00000000-0005-0000-0000-00003A020000}"/>
    <cellStyle name="Accent6 - 40% 4 3" xfId="261" xr:uid="{00000000-0005-0000-0000-00003B020000}"/>
    <cellStyle name="Accent6 - 40% 4 3 2" xfId="591" xr:uid="{00000000-0005-0000-0000-00003C020000}"/>
    <cellStyle name="Accent6 - 40% 4 4" xfId="427" xr:uid="{00000000-0005-0000-0000-00003D020000}"/>
    <cellStyle name="Accent6 - 40% 5" xfId="119" xr:uid="{00000000-0005-0000-0000-00003E020000}"/>
    <cellStyle name="Accent6 - 40% 5 2" xfId="287" xr:uid="{00000000-0005-0000-0000-00003F020000}"/>
    <cellStyle name="Accent6 - 40% 5 2 2" xfId="617" xr:uid="{00000000-0005-0000-0000-000040020000}"/>
    <cellStyle name="Accent6 - 40% 5 3" xfId="453" xr:uid="{00000000-0005-0000-0000-000041020000}"/>
    <cellStyle name="Accent6 - 40% 6" xfId="202" xr:uid="{00000000-0005-0000-0000-000042020000}"/>
    <cellStyle name="Accent6 - 40% 6 2" xfId="533" xr:uid="{00000000-0005-0000-0000-000043020000}"/>
    <cellStyle name="Accent6 - 40% 7" xfId="368" xr:uid="{00000000-0005-0000-0000-000044020000}"/>
    <cellStyle name="Accent6 - 60%" xfId="18" xr:uid="{00000000-0005-0000-0000-000045020000}"/>
    <cellStyle name="Emphasis 1" xfId="19" xr:uid="{00000000-0005-0000-0000-000046020000}"/>
    <cellStyle name="Emphasis 2" xfId="20" xr:uid="{00000000-0005-0000-0000-000047020000}"/>
    <cellStyle name="Emphasis 3" xfId="21" xr:uid="{00000000-0005-0000-0000-000048020000}"/>
    <cellStyle name="Ezres" xfId="22" builtinId="3"/>
    <cellStyle name="Ezres 2" xfId="23" xr:uid="{00000000-0005-0000-0000-00004A020000}"/>
    <cellStyle name="Ezres 2 2" xfId="24" xr:uid="{00000000-0005-0000-0000-00004B020000}"/>
    <cellStyle name="Ezres 2 2 2" xfId="205" xr:uid="{00000000-0005-0000-0000-00004C020000}"/>
    <cellStyle name="Ezres 2 2 2 2" xfId="536" xr:uid="{00000000-0005-0000-0000-00004D020000}"/>
    <cellStyle name="Ezres 2 2 3" xfId="371" xr:uid="{00000000-0005-0000-0000-00004E020000}"/>
    <cellStyle name="Ezres 2 3" xfId="204" xr:uid="{00000000-0005-0000-0000-00004F020000}"/>
    <cellStyle name="Ezres 2 3 2" xfId="535" xr:uid="{00000000-0005-0000-0000-000050020000}"/>
    <cellStyle name="Ezres 2 4" xfId="370" xr:uid="{00000000-0005-0000-0000-000051020000}"/>
    <cellStyle name="Ezres 3" xfId="25" xr:uid="{00000000-0005-0000-0000-000052020000}"/>
    <cellStyle name="Ezres 3 2" xfId="206" xr:uid="{00000000-0005-0000-0000-000053020000}"/>
    <cellStyle name="Ezres 3 2 2" xfId="537" xr:uid="{00000000-0005-0000-0000-000054020000}"/>
    <cellStyle name="Ezres 3 3" xfId="372" xr:uid="{00000000-0005-0000-0000-000055020000}"/>
    <cellStyle name="Ezres 4" xfId="49" xr:uid="{00000000-0005-0000-0000-000056020000}"/>
    <cellStyle name="Ezres 4 2" xfId="221" xr:uid="{00000000-0005-0000-0000-000057020000}"/>
    <cellStyle name="Ezres 4 2 2" xfId="551" xr:uid="{00000000-0005-0000-0000-000058020000}"/>
    <cellStyle name="Ezres 4 3" xfId="387" xr:uid="{00000000-0005-0000-0000-000059020000}"/>
    <cellStyle name="Ezres 5" xfId="65" xr:uid="{00000000-0005-0000-0000-00005A020000}"/>
    <cellStyle name="Ezres 5 2" xfId="235" xr:uid="{00000000-0005-0000-0000-00005B020000}"/>
    <cellStyle name="Ezres 5 2 2" xfId="565" xr:uid="{00000000-0005-0000-0000-00005C020000}"/>
    <cellStyle name="Ezres 5 3" xfId="401" xr:uid="{00000000-0005-0000-0000-00005D020000}"/>
    <cellStyle name="Ezres 6" xfId="120" xr:uid="{00000000-0005-0000-0000-00005E020000}"/>
    <cellStyle name="Ezres 6 2" xfId="288" xr:uid="{00000000-0005-0000-0000-00005F020000}"/>
    <cellStyle name="Ezres 6 2 2" xfId="618" xr:uid="{00000000-0005-0000-0000-000060020000}"/>
    <cellStyle name="Ezres 6 3" xfId="454" xr:uid="{00000000-0005-0000-0000-000061020000}"/>
    <cellStyle name="Ezres 7" xfId="203" xr:uid="{00000000-0005-0000-0000-000062020000}"/>
    <cellStyle name="Ezres 7 2" xfId="534" xr:uid="{00000000-0005-0000-0000-000063020000}"/>
    <cellStyle name="Ezres 8" xfId="369" xr:uid="{00000000-0005-0000-0000-000064020000}"/>
    <cellStyle name="Normál" xfId="0" builtinId="0"/>
    <cellStyle name="Normál 10" xfId="190" xr:uid="{00000000-0005-0000-0000-000066020000}"/>
    <cellStyle name="Normál 10 2" xfId="521" xr:uid="{00000000-0005-0000-0000-000067020000}"/>
    <cellStyle name="Normál 11" xfId="685" xr:uid="{00000000-0005-0000-0000-000068020000}"/>
    <cellStyle name="Normál 2" xfId="26" xr:uid="{00000000-0005-0000-0000-000069020000}"/>
    <cellStyle name="Normál 2 2" xfId="27" xr:uid="{00000000-0005-0000-0000-00006A020000}"/>
    <cellStyle name="Normál 3" xfId="28" xr:uid="{00000000-0005-0000-0000-00006B020000}"/>
    <cellStyle name="Normál 4" xfId="29" xr:uid="{00000000-0005-0000-0000-00006C020000}"/>
    <cellStyle name="Normál 5" xfId="30" xr:uid="{00000000-0005-0000-0000-00006D020000}"/>
    <cellStyle name="Normál 5 2" xfId="50" xr:uid="{00000000-0005-0000-0000-00006E020000}"/>
    <cellStyle name="Normál 6" xfId="35" xr:uid="{00000000-0005-0000-0000-00006F020000}"/>
    <cellStyle name="Normál 6 2" xfId="52" xr:uid="{00000000-0005-0000-0000-000070020000}"/>
    <cellStyle name="Normál 6 2 2" xfId="80" xr:uid="{00000000-0005-0000-0000-000071020000}"/>
    <cellStyle name="Normál 6 2 2 2" xfId="161" xr:uid="{00000000-0005-0000-0000-000072020000}"/>
    <cellStyle name="Normál 6 2 2 2 2" xfId="328" xr:uid="{00000000-0005-0000-0000-000073020000}"/>
    <cellStyle name="Normál 6 2 2 2 2 2" xfId="658" xr:uid="{00000000-0005-0000-0000-000074020000}"/>
    <cellStyle name="Normál 6 2 2 2 3" xfId="494" xr:uid="{00000000-0005-0000-0000-000075020000}"/>
    <cellStyle name="Normál 6 2 2 3" xfId="249" xr:uid="{00000000-0005-0000-0000-000076020000}"/>
    <cellStyle name="Normál 6 2 2 3 2" xfId="579" xr:uid="{00000000-0005-0000-0000-000077020000}"/>
    <cellStyle name="Normál 6 2 2 4" xfId="415" xr:uid="{00000000-0005-0000-0000-000078020000}"/>
    <cellStyle name="Normál 6 2 3" xfId="107" xr:uid="{00000000-0005-0000-0000-000079020000}"/>
    <cellStyle name="Normál 6 2 3 2" xfId="187" xr:uid="{00000000-0005-0000-0000-00007A020000}"/>
    <cellStyle name="Normál 6 2 3 2 2" xfId="354" xr:uid="{00000000-0005-0000-0000-00007B020000}"/>
    <cellStyle name="Normál 6 2 3 2 2 2" xfId="684" xr:uid="{00000000-0005-0000-0000-00007C020000}"/>
    <cellStyle name="Normál 6 2 3 2 3" xfId="520" xr:uid="{00000000-0005-0000-0000-00007D020000}"/>
    <cellStyle name="Normál 6 2 3 3" xfId="275" xr:uid="{00000000-0005-0000-0000-00007E020000}"/>
    <cellStyle name="Normál 6 2 3 3 2" xfId="605" xr:uid="{00000000-0005-0000-0000-00007F020000}"/>
    <cellStyle name="Normál 6 2 3 4" xfId="441" xr:uid="{00000000-0005-0000-0000-000080020000}"/>
    <cellStyle name="Normál 6 2 4" xfId="135" xr:uid="{00000000-0005-0000-0000-000081020000}"/>
    <cellStyle name="Normál 6 2 4 2" xfId="302" xr:uid="{00000000-0005-0000-0000-000082020000}"/>
    <cellStyle name="Normál 6 2 4 2 2" xfId="632" xr:uid="{00000000-0005-0000-0000-000083020000}"/>
    <cellStyle name="Normál 6 2 4 3" xfId="468" xr:uid="{00000000-0005-0000-0000-000084020000}"/>
    <cellStyle name="Normál 6 2 5" xfId="222" xr:uid="{00000000-0005-0000-0000-000085020000}"/>
    <cellStyle name="Normál 6 2 5 2" xfId="552" xr:uid="{00000000-0005-0000-0000-000086020000}"/>
    <cellStyle name="Normál 6 2 6" xfId="388" xr:uid="{00000000-0005-0000-0000-000087020000}"/>
    <cellStyle name="Normál 6 3" xfId="67" xr:uid="{00000000-0005-0000-0000-000088020000}"/>
    <cellStyle name="Normál 6 3 2" xfId="148" xr:uid="{00000000-0005-0000-0000-000089020000}"/>
    <cellStyle name="Normál 6 3 2 2" xfId="315" xr:uid="{00000000-0005-0000-0000-00008A020000}"/>
    <cellStyle name="Normál 6 3 2 2 2" xfId="645" xr:uid="{00000000-0005-0000-0000-00008B020000}"/>
    <cellStyle name="Normál 6 3 2 3" xfId="481" xr:uid="{00000000-0005-0000-0000-00008C020000}"/>
    <cellStyle name="Normál 6 3 3" xfId="236" xr:uid="{00000000-0005-0000-0000-00008D020000}"/>
    <cellStyle name="Normál 6 3 3 2" xfId="566" xr:uid="{00000000-0005-0000-0000-00008E020000}"/>
    <cellStyle name="Normál 6 3 4" xfId="402" xr:uid="{00000000-0005-0000-0000-00008F020000}"/>
    <cellStyle name="Normál 6 4" xfId="94" xr:uid="{00000000-0005-0000-0000-000090020000}"/>
    <cellStyle name="Normál 6 4 2" xfId="174" xr:uid="{00000000-0005-0000-0000-000091020000}"/>
    <cellStyle name="Normál 6 4 2 2" xfId="341" xr:uid="{00000000-0005-0000-0000-000092020000}"/>
    <cellStyle name="Normál 6 4 2 2 2" xfId="671" xr:uid="{00000000-0005-0000-0000-000093020000}"/>
    <cellStyle name="Normál 6 4 2 3" xfId="507" xr:uid="{00000000-0005-0000-0000-000094020000}"/>
    <cellStyle name="Normál 6 4 3" xfId="262" xr:uid="{00000000-0005-0000-0000-000095020000}"/>
    <cellStyle name="Normál 6 4 3 2" xfId="592" xr:uid="{00000000-0005-0000-0000-000096020000}"/>
    <cellStyle name="Normál 6 4 4" xfId="428" xr:uid="{00000000-0005-0000-0000-000097020000}"/>
    <cellStyle name="Normál 6 5" xfId="122" xr:uid="{00000000-0005-0000-0000-000098020000}"/>
    <cellStyle name="Normál 6 5 2" xfId="289" xr:uid="{00000000-0005-0000-0000-000099020000}"/>
    <cellStyle name="Normál 6 5 2 2" xfId="619" xr:uid="{00000000-0005-0000-0000-00009A020000}"/>
    <cellStyle name="Normál 6 5 3" xfId="455" xr:uid="{00000000-0005-0000-0000-00009B020000}"/>
    <cellStyle name="Normál 6 6" xfId="208" xr:uid="{00000000-0005-0000-0000-00009C020000}"/>
    <cellStyle name="Normál 6 6 2" xfId="538" xr:uid="{00000000-0005-0000-0000-00009D020000}"/>
    <cellStyle name="Normál 6 7" xfId="374" xr:uid="{00000000-0005-0000-0000-00009E020000}"/>
    <cellStyle name="Normál 7" xfId="36" xr:uid="{00000000-0005-0000-0000-00009F020000}"/>
    <cellStyle name="Normál 7 2" xfId="81" xr:uid="{00000000-0005-0000-0000-0000A0020000}"/>
    <cellStyle name="Normál 8" xfId="188" xr:uid="{00000000-0005-0000-0000-0000A1020000}"/>
    <cellStyle name="Normál 8 2" xfId="355" xr:uid="{00000000-0005-0000-0000-0000A2020000}"/>
    <cellStyle name="Normál 9" xfId="189" xr:uid="{00000000-0005-0000-0000-0000A3020000}"/>
    <cellStyle name="Normál 9 2" xfId="356" xr:uid="{00000000-0005-0000-0000-0000A4020000}"/>
    <cellStyle name="Sheet Title" xfId="31" xr:uid="{00000000-0005-0000-0000-0000A5020000}"/>
    <cellStyle name="Százalék" xfId="32" builtinId="5"/>
    <cellStyle name="Százalék 2" xfId="33" xr:uid="{00000000-0005-0000-0000-0000A7020000}"/>
    <cellStyle name="Százalék 3" xfId="34" xr:uid="{00000000-0005-0000-0000-0000A8020000}"/>
    <cellStyle name="Százalék 4" xfId="51" xr:uid="{00000000-0005-0000-0000-0000A9020000}"/>
    <cellStyle name="Százalék 5" xfId="66" xr:uid="{00000000-0005-0000-0000-0000AA020000}"/>
    <cellStyle name="Százalék 6" xfId="121" xr:uid="{00000000-0005-0000-0000-0000AB020000}"/>
    <cellStyle name="Százalék 7" xfId="207" xr:uid="{00000000-0005-0000-0000-0000AC020000}"/>
    <cellStyle name="Százalék 8" xfId="373" xr:uid="{00000000-0005-0000-0000-0000AD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view="pageBreakPreview" zoomScale="60" zoomScaleNormal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2.75" x14ac:dyDescent="0.2"/>
  <cols>
    <col min="1" max="1" width="40.42578125" customWidth="1"/>
    <col min="2" max="2" width="12" bestFit="1" customWidth="1"/>
    <col min="3" max="3" width="16.42578125" style="463" bestFit="1" customWidth="1"/>
    <col min="4" max="4" width="20" bestFit="1" customWidth="1"/>
    <col min="5" max="5" width="13.7109375" bestFit="1" customWidth="1"/>
    <col min="6" max="6" width="15.5703125" bestFit="1" customWidth="1"/>
    <col min="7" max="7" width="15.42578125" style="463" customWidth="1"/>
    <col min="8" max="8" width="19.28515625" customWidth="1"/>
    <col min="9" max="9" width="16.28515625" style="463" bestFit="1" customWidth="1"/>
    <col min="10" max="11" width="16.28515625" bestFit="1" customWidth="1"/>
    <col min="12" max="12" width="16.28515625" style="335" bestFit="1" customWidth="1"/>
    <col min="13" max="13" width="16.28515625" style="335" customWidth="1"/>
    <col min="14" max="14" width="17.42578125" bestFit="1" customWidth="1"/>
    <col min="15" max="16" width="14.7109375" bestFit="1" customWidth="1"/>
  </cols>
  <sheetData>
    <row r="1" spans="1:16" s="368" customFormat="1" ht="63.75" x14ac:dyDescent="0.2">
      <c r="A1" s="486" t="s">
        <v>339</v>
      </c>
      <c r="B1" s="368" t="s">
        <v>332</v>
      </c>
      <c r="C1" s="486" t="s">
        <v>347</v>
      </c>
      <c r="D1" s="486" t="s">
        <v>348</v>
      </c>
      <c r="E1" s="368" t="s">
        <v>349</v>
      </c>
      <c r="F1" s="368" t="s">
        <v>333</v>
      </c>
      <c r="G1" s="486" t="s">
        <v>350</v>
      </c>
      <c r="H1" s="486" t="s">
        <v>351</v>
      </c>
      <c r="I1" s="486" t="s">
        <v>352</v>
      </c>
      <c r="J1" s="486" t="s">
        <v>353</v>
      </c>
      <c r="K1" s="486" t="s">
        <v>354</v>
      </c>
      <c r="L1" s="646" t="s">
        <v>450</v>
      </c>
      <c r="M1" s="646" t="s">
        <v>453</v>
      </c>
      <c r="N1" s="368" t="s">
        <v>346</v>
      </c>
      <c r="O1" s="486" t="s">
        <v>454</v>
      </c>
      <c r="P1" s="368" t="s">
        <v>471</v>
      </c>
    </row>
    <row r="2" spans="1:16" s="368" customFormat="1" x14ac:dyDescent="0.2">
      <c r="A2" s="486" t="s">
        <v>58</v>
      </c>
      <c r="C2" s="489">
        <v>81767592.911234632</v>
      </c>
      <c r="D2" s="490">
        <v>103844842.99726799</v>
      </c>
      <c r="E2" s="491"/>
      <c r="F2" s="491"/>
      <c r="G2" s="492">
        <v>68338847.297631651</v>
      </c>
      <c r="H2" s="491">
        <v>86790336.067992195</v>
      </c>
      <c r="I2" s="491">
        <v>13428745.613602981</v>
      </c>
      <c r="J2" s="491">
        <v>17054506.929275796</v>
      </c>
      <c r="K2" s="491"/>
      <c r="L2" s="647"/>
      <c r="M2" s="647"/>
    </row>
    <row r="3" spans="1:16" s="368" customFormat="1" x14ac:dyDescent="0.2">
      <c r="A3" s="486" t="s">
        <v>55</v>
      </c>
      <c r="C3" s="489">
        <v>91227747.390413404</v>
      </c>
      <c r="D3" s="490">
        <v>115859239.18582502</v>
      </c>
      <c r="E3" s="491"/>
      <c r="F3" s="491"/>
      <c r="G3" s="492">
        <v>77035406.527721345</v>
      </c>
      <c r="H3" s="491">
        <v>97834966.290206105</v>
      </c>
      <c r="I3" s="491">
        <v>14192340.862692058</v>
      </c>
      <c r="J3" s="491">
        <v>18024272.895618916</v>
      </c>
      <c r="K3" s="491"/>
      <c r="L3" s="647"/>
      <c r="M3" s="647"/>
    </row>
    <row r="4" spans="1:16" s="368" customFormat="1" x14ac:dyDescent="0.2">
      <c r="A4" s="486" t="s">
        <v>56</v>
      </c>
      <c r="C4" s="489">
        <v>263444866.45178768</v>
      </c>
      <c r="D4" s="490">
        <v>334574980.39377034</v>
      </c>
      <c r="E4" s="491"/>
      <c r="F4" s="491"/>
      <c r="G4" s="492">
        <v>232360670.26812133</v>
      </c>
      <c r="H4" s="491">
        <v>295098051.2405141</v>
      </c>
      <c r="I4" s="491">
        <v>31084196.183666348</v>
      </c>
      <c r="J4" s="491">
        <v>39476929.153256238</v>
      </c>
      <c r="K4" s="491"/>
      <c r="L4" s="647"/>
      <c r="M4" s="647"/>
    </row>
    <row r="5" spans="1:16" s="368" customFormat="1" x14ac:dyDescent="0.2">
      <c r="A5" s="486" t="s">
        <v>23</v>
      </c>
      <c r="C5" s="489">
        <v>154353229.77672625</v>
      </c>
      <c r="D5" s="490">
        <v>196028601.81644234</v>
      </c>
      <c r="E5" s="491"/>
      <c r="F5" s="491"/>
      <c r="G5" s="492">
        <v>145308814.78739062</v>
      </c>
      <c r="H5" s="491">
        <v>184542194.77998608</v>
      </c>
      <c r="I5" s="491">
        <v>9044414.9893356264</v>
      </c>
      <c r="J5" s="491">
        <v>11486407.036456257</v>
      </c>
      <c r="K5" s="491"/>
      <c r="L5" s="647"/>
      <c r="M5" s="647"/>
    </row>
    <row r="6" spans="1:16" s="368" customFormat="1" x14ac:dyDescent="0.2">
      <c r="A6" s="486" t="s">
        <v>3</v>
      </c>
      <c r="C6" s="489">
        <v>63811156.484385476</v>
      </c>
      <c r="D6" s="490">
        <v>81040168.73516956</v>
      </c>
      <c r="E6" s="491"/>
      <c r="F6" s="491"/>
      <c r="G6" s="492">
        <v>61453973.683757983</v>
      </c>
      <c r="H6" s="491">
        <v>78046546.578372642</v>
      </c>
      <c r="I6" s="491">
        <v>2357182.8006274924</v>
      </c>
      <c r="J6" s="491">
        <v>2993622.1567969173</v>
      </c>
      <c r="K6" s="491"/>
      <c r="L6" s="647"/>
      <c r="M6" s="647"/>
    </row>
    <row r="7" spans="1:16" s="368" customFormat="1" x14ac:dyDescent="0.2">
      <c r="A7" s="488" t="s">
        <v>163</v>
      </c>
      <c r="C7" s="489">
        <v>298650005.02384359</v>
      </c>
      <c r="D7" s="490">
        <v>379285506.38028139</v>
      </c>
      <c r="E7" s="491"/>
      <c r="F7" s="491"/>
      <c r="G7" s="492">
        <v>220008106.52629885</v>
      </c>
      <c r="H7" s="491">
        <v>279410295.28839952</v>
      </c>
      <c r="I7" s="491">
        <v>78641898.497544736</v>
      </c>
      <c r="J7" s="491">
        <v>99875211.091881871</v>
      </c>
      <c r="K7" s="491"/>
      <c r="L7" s="648">
        <v>-15150000</v>
      </c>
      <c r="M7" s="648">
        <v>-19240500</v>
      </c>
      <c r="O7" s="653">
        <v>0</v>
      </c>
      <c r="P7" s="491">
        <v>-19240500</v>
      </c>
    </row>
    <row r="8" spans="1:16" s="22" customFormat="1" x14ac:dyDescent="0.2">
      <c r="A8" s="22" t="s">
        <v>334</v>
      </c>
      <c r="B8" s="487">
        <v>21102.211050000002</v>
      </c>
      <c r="C8" s="493">
        <v>953254598.03839111</v>
      </c>
      <c r="D8" s="180">
        <v>1210633339.5087566</v>
      </c>
      <c r="E8" s="180"/>
      <c r="F8" s="180"/>
      <c r="G8" s="180">
        <v>804505819.09092188</v>
      </c>
      <c r="H8" s="180">
        <v>1021722390.2454705</v>
      </c>
      <c r="I8" s="180">
        <v>148748778.94746923</v>
      </c>
      <c r="J8" s="180">
        <v>188910949.26328599</v>
      </c>
      <c r="K8" s="180">
        <v>188910949.26328599</v>
      </c>
      <c r="L8" s="497">
        <v>-3438850</v>
      </c>
      <c r="M8" s="648">
        <v>-4367339.5</v>
      </c>
      <c r="N8" s="28">
        <v>188910949.26328599</v>
      </c>
      <c r="O8" s="653">
        <v>0</v>
      </c>
      <c r="P8" s="491">
        <v>-4367339.5</v>
      </c>
    </row>
    <row r="9" spans="1:16" s="22" customFormat="1" x14ac:dyDescent="0.2">
      <c r="A9" s="22" t="s">
        <v>447</v>
      </c>
      <c r="B9" s="487">
        <v>21102.211050000002</v>
      </c>
      <c r="C9" s="495"/>
      <c r="D9" s="180">
        <v>8255000</v>
      </c>
      <c r="E9" s="180"/>
      <c r="F9" s="180"/>
      <c r="G9" s="180">
        <v>6500000</v>
      </c>
      <c r="H9" s="180">
        <v>6500000</v>
      </c>
      <c r="I9" s="180"/>
      <c r="J9" s="180">
        <v>1755000</v>
      </c>
      <c r="K9" s="180">
        <v>1755000</v>
      </c>
      <c r="L9" s="497"/>
      <c r="M9" s="497"/>
      <c r="N9" s="28"/>
      <c r="O9" s="28">
        <v>1755000</v>
      </c>
    </row>
    <row r="10" spans="1:16" s="22" customFormat="1" x14ac:dyDescent="0.2">
      <c r="A10" s="22" t="s">
        <v>448</v>
      </c>
      <c r="B10" s="487">
        <v>21102.211050000002</v>
      </c>
      <c r="C10" s="495"/>
      <c r="D10" s="180"/>
      <c r="E10" s="180"/>
      <c r="F10" s="180">
        <v>19051900</v>
      </c>
      <c r="G10" s="180">
        <v>15001500</v>
      </c>
      <c r="H10" s="180">
        <v>15001500</v>
      </c>
      <c r="I10" s="180"/>
      <c r="J10" s="180">
        <v>4050400</v>
      </c>
      <c r="K10" s="180">
        <v>4050400</v>
      </c>
      <c r="L10" s="497"/>
      <c r="M10" s="497"/>
      <c r="N10" s="28"/>
      <c r="O10" s="28">
        <v>4050400</v>
      </c>
      <c r="P10" s="28"/>
    </row>
    <row r="11" spans="1:16" s="22" customFormat="1" x14ac:dyDescent="0.2">
      <c r="B11" s="487"/>
      <c r="C11" s="495"/>
      <c r="D11" s="180"/>
      <c r="E11" s="180"/>
      <c r="F11" s="180"/>
      <c r="G11" s="180"/>
      <c r="H11" s="180"/>
      <c r="I11" s="180"/>
      <c r="J11" s="180"/>
      <c r="K11" s="180"/>
      <c r="L11" s="497"/>
      <c r="M11" s="497"/>
      <c r="N11" s="28"/>
      <c r="O11" s="28"/>
    </row>
    <row r="12" spans="1:16" s="22" customFormat="1" x14ac:dyDescent="0.2">
      <c r="A12" s="22" t="s">
        <v>335</v>
      </c>
      <c r="B12" s="487">
        <v>21103</v>
      </c>
      <c r="C12" s="495"/>
      <c r="D12" s="180">
        <v>133292400.40329608</v>
      </c>
      <c r="E12" s="180"/>
      <c r="F12" s="180"/>
      <c r="G12" s="180"/>
      <c r="H12" s="180">
        <v>116871796.58633235</v>
      </c>
      <c r="I12" s="180"/>
      <c r="J12" s="180">
        <v>16420603.816963732</v>
      </c>
      <c r="K12" s="180">
        <v>16420603.816963732</v>
      </c>
      <c r="L12" s="497">
        <v>0</v>
      </c>
      <c r="M12" s="497"/>
      <c r="N12" s="28"/>
      <c r="O12" s="28">
        <v>16420603.816963732</v>
      </c>
    </row>
    <row r="13" spans="1:16" s="463" customFormat="1" x14ac:dyDescent="0.2">
      <c r="B13" s="484"/>
      <c r="C13" s="494"/>
      <c r="D13" s="9"/>
      <c r="E13" s="9"/>
      <c r="F13" s="9"/>
      <c r="G13" s="9"/>
      <c r="H13" s="9"/>
      <c r="I13" s="9"/>
      <c r="J13" s="9"/>
      <c r="K13" s="9"/>
      <c r="L13" s="645"/>
      <c r="M13" s="645"/>
      <c r="N13" s="10"/>
    </row>
    <row r="14" spans="1:16" s="22" customFormat="1" x14ac:dyDescent="0.2">
      <c r="A14" s="22" t="s">
        <v>336</v>
      </c>
      <c r="B14" s="487">
        <v>21106</v>
      </c>
      <c r="C14" s="180">
        <v>137025827.60931844</v>
      </c>
      <c r="D14" s="180">
        <v>174022801.06383443</v>
      </c>
      <c r="E14" s="180"/>
      <c r="F14" s="180"/>
      <c r="G14" s="180">
        <v>117928960.46205175</v>
      </c>
      <c r="H14" s="180">
        <v>149769779.78680572</v>
      </c>
      <c r="I14" s="180">
        <v>19096867.147266686</v>
      </c>
      <c r="J14" s="180">
        <v>24253021.277028691</v>
      </c>
      <c r="K14" s="180">
        <v>24253021.277028691</v>
      </c>
      <c r="L14" s="497">
        <v>-2060705</v>
      </c>
      <c r="M14" s="648">
        <v>-2617095.35</v>
      </c>
      <c r="N14" s="28">
        <v>24253021.277028691</v>
      </c>
      <c r="O14" s="653">
        <v>0</v>
      </c>
      <c r="P14" s="491">
        <v>-2617095.35</v>
      </c>
    </row>
    <row r="15" spans="1:16" s="463" customFormat="1" x14ac:dyDescent="0.2">
      <c r="B15" s="484"/>
      <c r="C15" s="494"/>
      <c r="D15" s="9"/>
      <c r="E15" s="9"/>
      <c r="F15" s="9"/>
      <c r="G15" s="9"/>
      <c r="H15" s="9"/>
      <c r="I15" s="9"/>
      <c r="J15" s="8"/>
      <c r="K15" s="9"/>
      <c r="L15" s="645"/>
      <c r="M15" s="645"/>
      <c r="N15" s="10"/>
    </row>
    <row r="16" spans="1:16" s="22" customFormat="1" x14ac:dyDescent="0.2">
      <c r="A16" s="22" t="s">
        <v>337</v>
      </c>
      <c r="B16" s="487">
        <v>21104</v>
      </c>
      <c r="C16" s="495"/>
      <c r="D16" s="188">
        <v>1225074625.3295972</v>
      </c>
      <c r="E16" s="180">
        <v>37205000</v>
      </c>
      <c r="F16" s="180"/>
      <c r="G16" s="180"/>
      <c r="H16" s="180">
        <v>1135420632.1664634</v>
      </c>
      <c r="I16" s="180"/>
      <c r="J16" s="180">
        <v>89653993.16313386</v>
      </c>
      <c r="K16" s="180">
        <v>89653993.16313386</v>
      </c>
      <c r="L16" s="497">
        <v>-41017056</v>
      </c>
      <c r="M16" s="497">
        <v>-41017056</v>
      </c>
      <c r="N16" s="28"/>
      <c r="O16" s="28">
        <v>48636937.16313386</v>
      </c>
      <c r="P16" s="28"/>
    </row>
    <row r="17" spans="1:16" s="22" customFormat="1" x14ac:dyDescent="0.2">
      <c r="A17" s="22" t="s">
        <v>338</v>
      </c>
      <c r="B17" s="487">
        <v>21104</v>
      </c>
      <c r="C17" s="495"/>
      <c r="D17" s="180"/>
      <c r="E17" s="180"/>
      <c r="F17" s="180">
        <v>32000000</v>
      </c>
      <c r="G17" s="180">
        <v>30899100</v>
      </c>
      <c r="H17" s="180">
        <v>30899100</v>
      </c>
      <c r="I17" s="180"/>
      <c r="J17" s="180">
        <v>1100900</v>
      </c>
      <c r="K17" s="180">
        <v>1100900</v>
      </c>
      <c r="L17" s="497"/>
      <c r="M17" s="497"/>
      <c r="N17" s="28"/>
      <c r="O17" s="28">
        <v>1100900</v>
      </c>
      <c r="P17" s="28"/>
    </row>
    <row r="18" spans="1:16" s="463" customFormat="1" x14ac:dyDescent="0.2">
      <c r="A18" s="22" t="s">
        <v>466</v>
      </c>
      <c r="B18" s="487">
        <v>21104</v>
      </c>
      <c r="C18" s="494"/>
      <c r="D18" s="188">
        <v>51300000</v>
      </c>
      <c r="E18" s="9"/>
      <c r="F18" s="180"/>
      <c r="G18" s="180">
        <v>29010791</v>
      </c>
      <c r="H18" s="180">
        <v>29010791</v>
      </c>
      <c r="I18" s="9"/>
      <c r="J18" s="180">
        <v>22289209</v>
      </c>
      <c r="K18" s="180">
        <v>22289209</v>
      </c>
      <c r="L18" s="645"/>
      <c r="M18" s="645"/>
      <c r="N18" s="10"/>
      <c r="O18" s="28">
        <v>22289209</v>
      </c>
    </row>
    <row r="19" spans="1:16" s="22" customFormat="1" x14ac:dyDescent="0.2">
      <c r="B19" s="487"/>
      <c r="C19" s="495"/>
      <c r="D19" s="180"/>
      <c r="E19" s="180"/>
      <c r="F19" s="180"/>
      <c r="G19" s="180"/>
      <c r="H19" s="180"/>
      <c r="I19" s="180"/>
      <c r="J19" s="491"/>
      <c r="K19" s="180"/>
      <c r="L19" s="497"/>
      <c r="M19" s="497"/>
      <c r="N19" s="28"/>
      <c r="O19" s="28"/>
    </row>
    <row r="20" spans="1:16" s="22" customFormat="1" x14ac:dyDescent="0.2">
      <c r="A20" s="22" t="s">
        <v>1</v>
      </c>
      <c r="B20" s="487">
        <v>21101</v>
      </c>
      <c r="C20" s="180">
        <v>630762596.41316199</v>
      </c>
      <c r="D20" s="188">
        <v>801068497.44471574</v>
      </c>
      <c r="E20" s="180"/>
      <c r="F20" s="180"/>
      <c r="G20" s="180">
        <v>511305075.91214997</v>
      </c>
      <c r="H20" s="180">
        <v>649357446.40843046</v>
      </c>
      <c r="I20" s="180">
        <v>119457520.50101203</v>
      </c>
      <c r="J20" s="180">
        <v>151711051.03628528</v>
      </c>
      <c r="K20" s="180">
        <v>151711051.03628528</v>
      </c>
      <c r="L20" s="497"/>
      <c r="M20" s="648"/>
      <c r="N20" s="28">
        <v>151711051.03628528</v>
      </c>
      <c r="O20" s="653"/>
      <c r="P20" s="491"/>
    </row>
    <row r="21" spans="1:16" s="22" customFormat="1" x14ac:dyDescent="0.2">
      <c r="A21" s="22" t="s">
        <v>470</v>
      </c>
      <c r="B21" s="487">
        <v>21101</v>
      </c>
      <c r="C21" s="180"/>
      <c r="D21" s="188">
        <v>17000000</v>
      </c>
      <c r="E21" s="180"/>
      <c r="F21" s="180"/>
      <c r="G21" s="180"/>
      <c r="H21" s="180"/>
      <c r="I21" s="180"/>
      <c r="J21" s="180"/>
      <c r="K21" s="180"/>
      <c r="L21" s="497">
        <v>-13385826.771653499</v>
      </c>
      <c r="M21" s="648">
        <v>-16999999.999999944</v>
      </c>
      <c r="N21" s="28"/>
      <c r="O21" s="653"/>
      <c r="P21" s="491"/>
    </row>
    <row r="22" spans="1:16" s="22" customFormat="1" x14ac:dyDescent="0.2">
      <c r="B22" s="487"/>
      <c r="C22" s="495"/>
      <c r="D22" s="180"/>
      <c r="E22" s="180"/>
      <c r="F22" s="180"/>
      <c r="G22" s="180"/>
      <c r="H22" s="180"/>
      <c r="I22" s="180"/>
      <c r="J22" s="180"/>
      <c r="K22" s="180"/>
      <c r="L22" s="497"/>
      <c r="M22" s="497"/>
      <c r="O22" s="28"/>
      <c r="P22" s="28"/>
    </row>
    <row r="23" spans="1:16" s="22" customFormat="1" x14ac:dyDescent="0.2">
      <c r="A23" s="22" t="s">
        <v>12</v>
      </c>
      <c r="C23" s="180"/>
      <c r="D23" s="180">
        <v>3552346663.7502003</v>
      </c>
      <c r="E23" s="180">
        <v>37205000</v>
      </c>
      <c r="F23" s="180">
        <v>51051900</v>
      </c>
      <c r="G23" s="180"/>
      <c r="H23" s="180">
        <v>3104041145.1935024</v>
      </c>
      <c r="I23" s="485">
        <v>287303166.59574795</v>
      </c>
      <c r="J23" s="180">
        <v>473805517.55669755</v>
      </c>
      <c r="K23" s="180">
        <v>473805518.55669755</v>
      </c>
      <c r="L23" s="188">
        <v>-75052437.771653503</v>
      </c>
      <c r="M23" s="188">
        <v>-84241990.849999934</v>
      </c>
      <c r="N23" s="655">
        <v>364875021.57659996</v>
      </c>
      <c r="O23" s="655">
        <v>94253049.980097592</v>
      </c>
      <c r="P23" s="180">
        <v>-26224934.850000001</v>
      </c>
    </row>
    <row r="24" spans="1:16" x14ac:dyDescent="0.2">
      <c r="C24" s="10"/>
      <c r="D24" s="10"/>
      <c r="E24" s="10"/>
      <c r="F24" s="10"/>
      <c r="G24" s="10"/>
      <c r="H24" s="10"/>
      <c r="I24" s="496" t="s">
        <v>340</v>
      </c>
      <c r="J24" s="10"/>
      <c r="K24" s="10"/>
      <c r="L24" s="645"/>
      <c r="M24" s="497">
        <v>389563527.70669758</v>
      </c>
      <c r="O24" s="654">
        <v>459128071.55669755</v>
      </c>
    </row>
    <row r="25" spans="1:16" x14ac:dyDescent="0.2">
      <c r="C25" s="10"/>
      <c r="D25" s="10"/>
      <c r="E25" s="10"/>
      <c r="F25" s="10"/>
      <c r="G25" s="10"/>
      <c r="H25" s="10"/>
      <c r="I25" s="497">
        <v>364875021.5765999</v>
      </c>
      <c r="J25" s="10"/>
      <c r="K25" s="10"/>
      <c r="L25" s="645"/>
      <c r="M25" s="645"/>
    </row>
    <row r="27" spans="1:16" x14ac:dyDescent="0.2">
      <c r="H27" s="335" t="s">
        <v>449</v>
      </c>
      <c r="I27" s="645">
        <v>396233663.57584554</v>
      </c>
    </row>
  </sheetData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12"/>
  <sheetViews>
    <sheetView view="pageBreakPreview" zoomScaleNormal="100" zoomScaleSheetLayoutView="100" workbookViewId="0">
      <pane xSplit="5" ySplit="1" topLeftCell="F35" activePane="bottomRight" state="frozen"/>
      <selection pane="topRight" activeCell="F1" sqref="F1"/>
      <selection pane="bottomLeft" activeCell="A2" sqref="A2"/>
      <selection pane="bottomRight" sqref="A1:XFD1048576"/>
    </sheetView>
  </sheetViews>
  <sheetFormatPr defaultColWidth="8.85546875" defaultRowHeight="12.75" x14ac:dyDescent="0.2"/>
  <cols>
    <col min="1" max="1" width="33.42578125" style="13" customWidth="1"/>
    <col min="2" max="2" width="15.7109375" style="13" hidden="1" customWidth="1"/>
    <col min="3" max="3" width="13.28515625" style="13" hidden="1" customWidth="1"/>
    <col min="4" max="4" width="14.85546875" style="14" customWidth="1"/>
    <col min="5" max="5" width="14.85546875" style="14" hidden="1" customWidth="1"/>
    <col min="6" max="6" width="17.85546875" style="14" customWidth="1"/>
    <col min="7" max="7" width="19.28515625" style="14" customWidth="1"/>
    <col min="8" max="8" width="20.140625" style="8" customWidth="1"/>
    <col min="9" max="11" width="17.5703125" style="8" customWidth="1"/>
    <col min="12" max="12" width="21.42578125" style="8" customWidth="1"/>
    <col min="13" max="13" width="20.7109375" style="8" customWidth="1"/>
    <col min="14" max="14" width="18.28515625" customWidth="1"/>
    <col min="15" max="15" width="15.85546875" hidden="1" customWidth="1"/>
    <col min="16" max="16" width="16.28515625" customWidth="1"/>
    <col min="17" max="18" width="18.42578125" customWidth="1"/>
    <col min="19" max="19" width="16.28515625" style="391" customWidth="1"/>
    <col min="20" max="20" width="20.28515625" style="8" customWidth="1"/>
    <col min="21" max="23" width="17.28515625" style="8" customWidth="1"/>
    <col min="24" max="24" width="21" style="8" customWidth="1"/>
    <col min="25" max="26" width="18.28515625" customWidth="1"/>
    <col min="27" max="27" width="18.28515625" style="605" customWidth="1"/>
    <col min="28" max="28" width="18.28515625" style="463" customWidth="1"/>
    <col min="29" max="29" width="17.5703125" hidden="1" customWidth="1"/>
    <col min="30" max="31" width="16.28515625" hidden="1" customWidth="1"/>
    <col min="32" max="32" width="14.7109375" hidden="1" customWidth="1"/>
    <col min="33" max="34" width="17.5703125" hidden="1" customWidth="1"/>
  </cols>
  <sheetData>
    <row r="1" spans="1:34" s="3" customFormat="1" ht="91.5" customHeight="1" x14ac:dyDescent="0.2">
      <c r="A1" s="3" t="s">
        <v>47</v>
      </c>
      <c r="B1" s="3" t="s">
        <v>48</v>
      </c>
      <c r="C1" s="3" t="s">
        <v>166</v>
      </c>
      <c r="D1" s="604" t="s">
        <v>384</v>
      </c>
      <c r="E1" s="4" t="s">
        <v>167</v>
      </c>
      <c r="F1" s="4" t="s">
        <v>168</v>
      </c>
      <c r="G1" s="4" t="s">
        <v>169</v>
      </c>
      <c r="H1" s="5" t="s">
        <v>12</v>
      </c>
      <c r="I1" s="5" t="s">
        <v>172</v>
      </c>
      <c r="J1" s="5" t="s">
        <v>171</v>
      </c>
      <c r="K1" s="5" t="s">
        <v>173</v>
      </c>
      <c r="L1" s="5" t="s">
        <v>170</v>
      </c>
      <c r="M1" s="5" t="s">
        <v>49</v>
      </c>
      <c r="N1" s="5" t="s">
        <v>50</v>
      </c>
      <c r="O1" s="5" t="s">
        <v>207</v>
      </c>
      <c r="P1" s="461" t="s">
        <v>289</v>
      </c>
      <c r="Q1" s="5" t="s">
        <v>385</v>
      </c>
      <c r="R1" s="5" t="s">
        <v>386</v>
      </c>
      <c r="S1" s="392" t="s">
        <v>451</v>
      </c>
      <c r="T1" s="5" t="s">
        <v>387</v>
      </c>
      <c r="U1" s="584" t="s">
        <v>388</v>
      </c>
      <c r="V1" s="5" t="s">
        <v>389</v>
      </c>
      <c r="W1" s="5" t="s">
        <v>390</v>
      </c>
      <c r="X1" s="5" t="s">
        <v>391</v>
      </c>
      <c r="Y1" s="925" t="s">
        <v>392</v>
      </c>
      <c r="Z1" s="5" t="s">
        <v>393</v>
      </c>
      <c r="AA1" s="5" t="s">
        <v>471</v>
      </c>
      <c r="AB1" s="5" t="s">
        <v>394</v>
      </c>
      <c r="AC1" s="5" t="s">
        <v>395</v>
      </c>
      <c r="AD1" s="5" t="s">
        <v>396</v>
      </c>
      <c r="AE1" s="5" t="s">
        <v>397</v>
      </c>
      <c r="AF1" s="5" t="s">
        <v>398</v>
      </c>
      <c r="AG1" s="5" t="s">
        <v>399</v>
      </c>
      <c r="AH1" s="5" t="s">
        <v>400</v>
      </c>
    </row>
    <row r="2" spans="1:34" x14ac:dyDescent="0.2">
      <c r="A2" s="13" t="s">
        <v>58</v>
      </c>
      <c r="B2" s="15"/>
      <c r="C2" s="7"/>
      <c r="D2" s="7"/>
      <c r="E2" s="7"/>
      <c r="F2" s="8">
        <v>59868895.5012822</v>
      </c>
      <c r="G2" s="8">
        <v>0</v>
      </c>
      <c r="H2" s="8">
        <v>59868895.5012822</v>
      </c>
      <c r="I2" s="8">
        <v>8469951.7963494565</v>
      </c>
      <c r="J2" s="8">
        <v>0</v>
      </c>
      <c r="K2" s="8">
        <v>8469951.7963494565</v>
      </c>
      <c r="L2" s="8">
        <v>0</v>
      </c>
      <c r="M2" s="8">
        <v>68338847.297631651</v>
      </c>
      <c r="N2" s="8">
        <v>68338847.297631651</v>
      </c>
      <c r="O2" s="8"/>
      <c r="P2" s="8"/>
      <c r="Q2" s="186">
        <v>-81767592.911234632</v>
      </c>
      <c r="R2" s="8">
        <v>0</v>
      </c>
      <c r="S2" s="8"/>
      <c r="T2" s="8">
        <v>-81767592.911234632</v>
      </c>
      <c r="V2" s="91">
        <v>-13428745.613602981</v>
      </c>
      <c r="W2" s="8">
        <v>0</v>
      </c>
      <c r="X2" s="924">
        <v>-13428745.613602981</v>
      </c>
      <c r="Y2" s="2"/>
      <c r="Z2" s="10">
        <v>-13428745.613602981</v>
      </c>
      <c r="AA2" s="10"/>
      <c r="AB2" s="10">
        <v>-17054506.929275785</v>
      </c>
      <c r="AC2" s="351">
        <v>-40883796.455617316</v>
      </c>
      <c r="AD2" s="351">
        <v>0</v>
      </c>
      <c r="AE2" s="351">
        <v>-40883796.455617316</v>
      </c>
      <c r="AF2" s="91">
        <v>27455050.842014335</v>
      </c>
      <c r="AG2" s="8">
        <v>0</v>
      </c>
      <c r="AH2" s="10">
        <v>27455050.842014335</v>
      </c>
    </row>
    <row r="3" spans="1:34" x14ac:dyDescent="0.2">
      <c r="A3" s="13" t="s">
        <v>55</v>
      </c>
      <c r="B3" s="15"/>
      <c r="C3" s="7"/>
      <c r="D3" s="7"/>
      <c r="E3" s="7"/>
      <c r="F3" s="8">
        <v>2123361.1687843734</v>
      </c>
      <c r="G3" s="8">
        <v>63630069.566199496</v>
      </c>
      <c r="H3" s="8">
        <v>65753430.734983869</v>
      </c>
      <c r="I3" s="8">
        <v>0</v>
      </c>
      <c r="J3" s="8">
        <v>11281975.79273748</v>
      </c>
      <c r="K3" s="8">
        <v>11281975.79273748</v>
      </c>
      <c r="L3" s="8">
        <v>74912045.35893698</v>
      </c>
      <c r="M3" s="8">
        <v>77035406.527721345</v>
      </c>
      <c r="N3" s="8">
        <v>77035406.527721345</v>
      </c>
      <c r="O3" s="8"/>
      <c r="P3" s="8"/>
      <c r="Q3" s="186">
        <v>-1686428.5700000003</v>
      </c>
      <c r="R3" s="8">
        <v>-89541318.820413411</v>
      </c>
      <c r="S3" s="8"/>
      <c r="T3" s="370">
        <v>-91227747.390413404</v>
      </c>
      <c r="V3" s="91">
        <v>436932.59878437314</v>
      </c>
      <c r="W3" s="8">
        <v>-14629273.46147643</v>
      </c>
      <c r="X3" s="924">
        <v>-14192340.862692058</v>
      </c>
      <c r="Y3" s="2"/>
      <c r="Z3" s="10">
        <v>-14192340.862692058</v>
      </c>
      <c r="AA3" s="10"/>
      <c r="AB3" s="10">
        <v>-18024272.895618916</v>
      </c>
      <c r="AC3" s="351">
        <v>-843214.28500000015</v>
      </c>
      <c r="AD3" s="351">
        <v>-44770659.410206705</v>
      </c>
      <c r="AE3" s="351">
        <v>-45613873.695206702</v>
      </c>
      <c r="AF3" s="91">
        <v>1280146.8837843733</v>
      </c>
      <c r="AG3" s="8">
        <v>30141385.948730271</v>
      </c>
      <c r="AH3" s="10">
        <v>31421532.832514644</v>
      </c>
    </row>
    <row r="4" spans="1:34" x14ac:dyDescent="0.2">
      <c r="A4" s="90" t="s">
        <v>56</v>
      </c>
      <c r="B4" s="15"/>
      <c r="C4" s="7"/>
      <c r="D4" s="7"/>
      <c r="E4" s="7"/>
      <c r="F4" s="8">
        <v>4414775.8967380999</v>
      </c>
      <c r="G4" s="8">
        <v>192795594.41653296</v>
      </c>
      <c r="H4" s="8">
        <v>197210370.31327108</v>
      </c>
      <c r="I4" s="8">
        <v>0</v>
      </c>
      <c r="J4" s="8">
        <v>35150299.954850256</v>
      </c>
      <c r="K4" s="8">
        <v>35150299.954850256</v>
      </c>
      <c r="L4" s="8">
        <v>227945894.37138322</v>
      </c>
      <c r="M4" s="8">
        <v>232360670.26812133</v>
      </c>
      <c r="N4" s="8">
        <v>232360670.26812133</v>
      </c>
      <c r="O4" s="8"/>
      <c r="P4" s="8"/>
      <c r="Q4" s="186">
        <v>-4631428.5699999994</v>
      </c>
      <c r="R4" s="8">
        <v>-258813437.88178769</v>
      </c>
      <c r="S4" s="8"/>
      <c r="T4" s="351">
        <v>-263444866.45178768</v>
      </c>
      <c r="V4" s="91">
        <v>-216652.6732618995</v>
      </c>
      <c r="W4" s="8">
        <v>-30867543.510404449</v>
      </c>
      <c r="X4" s="924">
        <v>-31084196.183666348</v>
      </c>
      <c r="Y4" s="2"/>
      <c r="Z4" s="10">
        <v>-31084196.183666348</v>
      </c>
      <c r="AA4" s="10"/>
      <c r="AB4" s="10">
        <v>-39476929.15325626</v>
      </c>
      <c r="AC4" s="351">
        <v>-2315714.2849999997</v>
      </c>
      <c r="AD4" s="351">
        <v>-129406718.94089384</v>
      </c>
      <c r="AE4" s="351">
        <v>-131722433.22589384</v>
      </c>
      <c r="AF4" s="91">
        <v>2099061.6117381002</v>
      </c>
      <c r="AG4" s="8">
        <v>98539175.430489391</v>
      </c>
      <c r="AH4" s="10">
        <v>100638237.04222749</v>
      </c>
    </row>
    <row r="5" spans="1:34" x14ac:dyDescent="0.2">
      <c r="A5" s="90" t="s">
        <v>287</v>
      </c>
      <c r="B5" s="15"/>
      <c r="C5" s="7"/>
      <c r="D5" s="7"/>
      <c r="E5" s="7"/>
      <c r="F5" s="8">
        <v>3447777.9003413622</v>
      </c>
      <c r="G5" s="8">
        <v>82181756.529970974</v>
      </c>
      <c r="H5" s="8">
        <v>85629534.430312335</v>
      </c>
      <c r="I5" s="8">
        <v>0</v>
      </c>
      <c r="J5" s="8">
        <v>59679280.357078284</v>
      </c>
      <c r="K5" s="8">
        <v>59679280.357078284</v>
      </c>
      <c r="L5" s="8">
        <v>141861036.88704926</v>
      </c>
      <c r="M5" s="8">
        <v>145308814.78739062</v>
      </c>
      <c r="N5" s="8">
        <v>145308814.78739062</v>
      </c>
      <c r="O5" s="8"/>
      <c r="P5" s="8"/>
      <c r="Q5" s="186">
        <v>-3378928.5700000003</v>
      </c>
      <c r="R5" s="8">
        <v>-150974301.20672628</v>
      </c>
      <c r="S5" s="8"/>
      <c r="T5" s="8">
        <v>-154353229.77672628</v>
      </c>
      <c r="V5" s="91">
        <v>68849.330341361929</v>
      </c>
      <c r="W5" s="8">
        <v>-9113264.3196770176</v>
      </c>
      <c r="X5" s="924">
        <v>-9044414.9893356562</v>
      </c>
      <c r="Y5" s="2"/>
      <c r="Z5" s="479">
        <v>-9044414.9893356562</v>
      </c>
      <c r="AA5" s="479"/>
      <c r="AB5" s="10">
        <v>-11486407.036456283</v>
      </c>
      <c r="AC5" s="351">
        <v>-1689464.2850000001</v>
      </c>
      <c r="AD5" s="351">
        <v>-75487150.603363141</v>
      </c>
      <c r="AE5" s="351">
        <v>-77176614.888363138</v>
      </c>
      <c r="AF5" s="91">
        <v>1758313.6153413621</v>
      </c>
      <c r="AG5" s="8">
        <v>66373886.283686116</v>
      </c>
      <c r="AH5" s="10">
        <v>68132199.899027482</v>
      </c>
    </row>
    <row r="6" spans="1:34" x14ac:dyDescent="0.2">
      <c r="A6" s="13" t="s">
        <v>3</v>
      </c>
      <c r="B6" s="15"/>
      <c r="C6" s="7">
        <v>0</v>
      </c>
      <c r="D6" s="7"/>
      <c r="E6" s="7">
        <v>0</v>
      </c>
      <c r="F6" s="8">
        <v>2039697.5484543904</v>
      </c>
      <c r="G6" s="8">
        <v>49250333.979684249</v>
      </c>
      <c r="H6" s="8">
        <v>51290031.528138638</v>
      </c>
      <c r="I6" s="8">
        <v>0</v>
      </c>
      <c r="J6" s="8">
        <v>10163942.155619346</v>
      </c>
      <c r="K6" s="8">
        <v>10163942.155619346</v>
      </c>
      <c r="L6" s="8">
        <v>59414276.135303594</v>
      </c>
      <c r="M6" s="8">
        <v>61453973.683757983</v>
      </c>
      <c r="N6" s="8">
        <v>61453973.683757983</v>
      </c>
      <c r="O6" s="8">
        <v>0</v>
      </c>
      <c r="P6" s="8"/>
      <c r="Q6" s="186">
        <v>-1346428.5699999998</v>
      </c>
      <c r="R6" s="8">
        <v>-62464727.914385475</v>
      </c>
      <c r="S6" s="8"/>
      <c r="T6" s="8">
        <v>-63811156.484385476</v>
      </c>
      <c r="V6" s="91">
        <v>693268.97845439054</v>
      </c>
      <c r="W6" s="8">
        <v>-3050451.7790818829</v>
      </c>
      <c r="X6" s="924">
        <v>-2357182.8006274924</v>
      </c>
      <c r="Y6" s="2"/>
      <c r="Z6" s="10">
        <v>-2357182.8006274924</v>
      </c>
      <c r="AA6" s="10"/>
      <c r="AB6" s="10">
        <v>-2993622.1567969155</v>
      </c>
      <c r="AC6" s="351">
        <v>-673214.28499999992</v>
      </c>
      <c r="AD6" s="351">
        <v>-31232363.957192738</v>
      </c>
      <c r="AE6" s="351">
        <v>-31905578.242192738</v>
      </c>
      <c r="AF6" s="91">
        <v>1366483.2634543905</v>
      </c>
      <c r="AG6" s="8">
        <v>28181912.178110857</v>
      </c>
      <c r="AH6" s="10">
        <v>29548395.441565245</v>
      </c>
    </row>
    <row r="7" spans="1:34" x14ac:dyDescent="0.2">
      <c r="A7" s="159" t="s">
        <v>163</v>
      </c>
      <c r="B7" s="15"/>
      <c r="C7" s="7">
        <v>0</v>
      </c>
      <c r="D7" s="7">
        <v>0</v>
      </c>
      <c r="E7" s="7">
        <v>0</v>
      </c>
      <c r="F7" s="8">
        <v>5676290.7143940823</v>
      </c>
      <c r="G7" s="8">
        <v>184043268.18815905</v>
      </c>
      <c r="H7" s="8">
        <v>189719558.90255314</v>
      </c>
      <c r="I7" s="8">
        <v>0</v>
      </c>
      <c r="J7" s="8">
        <v>30288547.623745669</v>
      </c>
      <c r="K7" s="8">
        <v>30288547.623745669</v>
      </c>
      <c r="L7" s="8">
        <v>214331815.81190473</v>
      </c>
      <c r="M7" s="8">
        <v>220008106.52629882</v>
      </c>
      <c r="N7" s="8">
        <v>220008106.52629885</v>
      </c>
      <c r="O7" s="8"/>
      <c r="P7" s="8">
        <v>0</v>
      </c>
      <c r="Q7" s="186">
        <v>2223923.4300000006</v>
      </c>
      <c r="R7" s="8">
        <v>-300873928.45384359</v>
      </c>
      <c r="S7" s="8"/>
      <c r="T7" s="8">
        <v>-298650005.02384359</v>
      </c>
      <c r="V7" s="91">
        <v>7900214.1443940829</v>
      </c>
      <c r="W7" s="8">
        <v>-86542112.64193882</v>
      </c>
      <c r="X7" s="924">
        <v>-78641898.497544736</v>
      </c>
      <c r="Y7" s="926"/>
      <c r="Z7" s="10">
        <v>-78641898.497544736</v>
      </c>
      <c r="AA7" s="10"/>
      <c r="AB7" s="10">
        <v>-99875211.091881812</v>
      </c>
      <c r="AC7" s="351">
        <v>1111961.7150000003</v>
      </c>
      <c r="AD7" s="351">
        <v>-150436964.2269218</v>
      </c>
      <c r="AE7" s="351">
        <v>-149325002.51192179</v>
      </c>
      <c r="AF7" s="91">
        <v>6788252.4293940831</v>
      </c>
      <c r="AG7" s="8">
        <v>63894851.584982976</v>
      </c>
      <c r="AH7" s="10">
        <v>70683104.014377058</v>
      </c>
    </row>
    <row r="8" spans="1:34" s="560" customFormat="1" x14ac:dyDescent="0.2">
      <c r="A8" s="928" t="s">
        <v>452</v>
      </c>
      <c r="B8" s="558"/>
      <c r="C8" s="559"/>
      <c r="D8" s="559"/>
      <c r="E8" s="559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650"/>
      <c r="R8" s="370"/>
      <c r="S8" s="370"/>
      <c r="T8" s="370"/>
      <c r="U8" s="370"/>
      <c r="V8" s="651"/>
      <c r="W8" s="370"/>
      <c r="X8" s="651"/>
      <c r="Y8" s="927">
        <v>15150000</v>
      </c>
      <c r="Z8" s="10">
        <v>15150000</v>
      </c>
      <c r="AA8" s="10">
        <v>19240500</v>
      </c>
      <c r="AB8" s="10"/>
      <c r="AC8" s="652"/>
      <c r="AD8" s="652"/>
      <c r="AE8" s="652"/>
      <c r="AF8" s="651"/>
      <c r="AG8" s="370"/>
      <c r="AH8" s="479"/>
    </row>
    <row r="9" spans="1:34" x14ac:dyDescent="0.2">
      <c r="A9" s="35" t="s">
        <v>68</v>
      </c>
      <c r="B9" s="15"/>
      <c r="C9" s="7"/>
      <c r="D9" s="7"/>
      <c r="E9" s="7"/>
      <c r="F9" s="8">
        <v>-8027423.5895412574</v>
      </c>
      <c r="G9" s="8">
        <v>0</v>
      </c>
      <c r="H9" s="8">
        <v>-8027423.5895412574</v>
      </c>
      <c r="I9" s="8">
        <v>23614225.608222287</v>
      </c>
      <c r="J9" s="8">
        <v>0</v>
      </c>
      <c r="K9" s="8">
        <v>23614225.608222287</v>
      </c>
      <c r="L9" s="8">
        <v>0</v>
      </c>
      <c r="M9" s="8">
        <v>15586802.018681031</v>
      </c>
      <c r="N9" s="8">
        <v>0</v>
      </c>
      <c r="O9" s="8"/>
      <c r="P9" s="458">
        <v>-15586802.018681031</v>
      </c>
      <c r="Q9" s="186"/>
      <c r="R9" s="8"/>
      <c r="S9" s="8"/>
      <c r="V9" s="91"/>
      <c r="X9" s="91"/>
      <c r="Y9" s="926"/>
      <c r="Z9" s="10"/>
      <c r="AA9" s="10"/>
      <c r="AB9" s="10"/>
      <c r="AC9" s="351"/>
      <c r="AD9" s="351"/>
      <c r="AE9" s="351"/>
    </row>
    <row r="10" spans="1:34" s="560" customFormat="1" x14ac:dyDescent="0.2">
      <c r="A10" s="562" t="s">
        <v>418</v>
      </c>
      <c r="B10" s="558"/>
      <c r="C10" s="559"/>
      <c r="D10" s="563">
        <v>15001500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527">
        <v>15001500</v>
      </c>
      <c r="O10" s="8"/>
      <c r="P10" s="8"/>
      <c r="Q10" s="186">
        <v>0</v>
      </c>
      <c r="R10" s="8">
        <v>0</v>
      </c>
      <c r="S10" s="370"/>
      <c r="T10" s="370"/>
      <c r="U10" s="527">
        <v>-19051899.920000002</v>
      </c>
      <c r="V10" s="91">
        <v>-4050399.9200000018</v>
      </c>
      <c r="W10" s="8"/>
      <c r="X10" s="91">
        <v>-4050399.9200000018</v>
      </c>
      <c r="Y10" s="926"/>
      <c r="Z10" s="10">
        <v>-4050399.9200000018</v>
      </c>
      <c r="AA10" s="10"/>
      <c r="AB10" s="10">
        <v>-4050399.9200000018</v>
      </c>
      <c r="AC10" s="351"/>
      <c r="AD10" s="351">
        <v>0</v>
      </c>
      <c r="AE10" s="351"/>
      <c r="AF10" s="91">
        <v>0</v>
      </c>
      <c r="AG10" s="8"/>
      <c r="AH10" s="10"/>
    </row>
    <row r="11" spans="1:34" s="560" customFormat="1" x14ac:dyDescent="0.2">
      <c r="A11" s="928" t="s">
        <v>452</v>
      </c>
      <c r="B11" s="558"/>
      <c r="C11" s="559"/>
      <c r="D11" s="559"/>
      <c r="E11" s="559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650"/>
      <c r="R11" s="370"/>
      <c r="S11" s="370"/>
      <c r="T11" s="370"/>
      <c r="U11" s="370"/>
      <c r="V11" s="651"/>
      <c r="W11" s="370"/>
      <c r="X11" s="651"/>
      <c r="Y11" s="927">
        <v>3438850</v>
      </c>
      <c r="Z11" s="10">
        <v>3438850</v>
      </c>
      <c r="AA11" s="10">
        <v>4367339.5</v>
      </c>
      <c r="AB11" s="10"/>
      <c r="AC11" s="652"/>
      <c r="AD11" s="652"/>
      <c r="AE11" s="652"/>
      <c r="AF11" s="651"/>
      <c r="AG11" s="370"/>
      <c r="AH11" s="479"/>
    </row>
    <row r="12" spans="1:34" s="560" customFormat="1" x14ac:dyDescent="0.2">
      <c r="A12" s="561" t="s">
        <v>435</v>
      </c>
      <c r="B12" s="558"/>
      <c r="C12" s="559"/>
      <c r="D12" s="559">
        <v>6500000</v>
      </c>
      <c r="E12" s="7"/>
      <c r="F12" s="8"/>
      <c r="G12" s="8"/>
      <c r="H12" s="8"/>
      <c r="I12" s="8"/>
      <c r="J12" s="8"/>
      <c r="K12" s="8"/>
      <c r="L12" s="8"/>
      <c r="M12" s="8"/>
      <c r="N12" s="527">
        <v>6500000</v>
      </c>
      <c r="O12" s="8"/>
      <c r="P12" s="8"/>
      <c r="Q12" s="370">
        <v>-8255000</v>
      </c>
      <c r="R12" s="8">
        <v>0</v>
      </c>
      <c r="S12" s="370"/>
      <c r="T12" s="370">
        <v>-8255000</v>
      </c>
      <c r="U12" s="527"/>
      <c r="V12" s="91">
        <v>-1755000</v>
      </c>
      <c r="W12" s="8">
        <v>0</v>
      </c>
      <c r="X12" s="351">
        <v>-1755000</v>
      </c>
      <c r="Y12" s="926"/>
      <c r="Z12" s="10">
        <v>-1755000</v>
      </c>
      <c r="AA12" s="10"/>
      <c r="AB12" s="10">
        <v>-1755000</v>
      </c>
      <c r="AC12" s="351"/>
      <c r="AD12" s="351"/>
      <c r="AE12" s="351"/>
      <c r="AF12" s="91"/>
      <c r="AG12" s="8"/>
      <c r="AH12" s="10"/>
    </row>
    <row r="13" spans="1:34" s="463" customFormat="1" x14ac:dyDescent="0.2">
      <c r="A13" s="24" t="s">
        <v>24</v>
      </c>
      <c r="B13" s="15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458">
        <v>-3.1600000000034925</v>
      </c>
      <c r="Q13" s="186"/>
      <c r="R13" s="8"/>
      <c r="S13" s="8"/>
      <c r="T13" s="8"/>
      <c r="U13" s="8"/>
      <c r="V13" s="91"/>
      <c r="W13" s="8"/>
      <c r="X13" s="351"/>
      <c r="Y13" s="926"/>
      <c r="Z13" s="10"/>
      <c r="AA13" s="10"/>
      <c r="AB13" s="10"/>
      <c r="AC13" s="351"/>
      <c r="AD13" s="351"/>
      <c r="AE13" s="351"/>
    </row>
    <row r="14" spans="1:34" x14ac:dyDescent="0.2">
      <c r="A14" s="24"/>
      <c r="B14" s="15"/>
      <c r="C14" s="7"/>
      <c r="D14" s="7"/>
      <c r="E14" s="7"/>
      <c r="F14" s="8"/>
      <c r="G14" s="8"/>
      <c r="N14" s="8"/>
      <c r="O14" s="8"/>
      <c r="P14" s="8"/>
      <c r="Q14" s="186"/>
      <c r="R14" s="8"/>
      <c r="S14" s="8"/>
      <c r="V14" s="91"/>
      <c r="X14" s="351"/>
      <c r="Y14" s="926"/>
      <c r="Z14" s="10"/>
      <c r="AA14" s="10"/>
      <c r="AB14" s="10"/>
      <c r="AC14" s="351"/>
      <c r="AD14" s="351"/>
      <c r="AE14" s="351"/>
    </row>
    <row r="15" spans="1:34" x14ac:dyDescent="0.2">
      <c r="A15" s="35" t="s">
        <v>46</v>
      </c>
      <c r="B15" s="15"/>
      <c r="C15" s="7"/>
      <c r="D15" s="7"/>
      <c r="E15" s="7"/>
      <c r="F15" s="8">
        <v>0</v>
      </c>
      <c r="G15" s="8">
        <v>-6102219.1499999985</v>
      </c>
      <c r="H15" s="8">
        <v>-6102219.1499999985</v>
      </c>
      <c r="I15" s="8">
        <v>0</v>
      </c>
      <c r="J15" s="8">
        <v>0</v>
      </c>
      <c r="K15" s="8">
        <v>0</v>
      </c>
      <c r="L15" s="8">
        <v>-6102219.1499999985</v>
      </c>
      <c r="M15" s="8">
        <v>-6102219.1499999985</v>
      </c>
      <c r="N15" s="8">
        <v>0</v>
      </c>
      <c r="O15" s="8"/>
      <c r="P15" s="586">
        <v>6102219.1499999985</v>
      </c>
      <c r="Q15" s="186"/>
      <c r="R15" s="8"/>
      <c r="S15" s="8"/>
      <c r="V15" s="91"/>
      <c r="X15" s="351"/>
      <c r="Y15" s="926"/>
      <c r="Z15" s="10"/>
      <c r="AA15" s="10"/>
      <c r="AB15" s="10"/>
      <c r="AC15" s="351"/>
      <c r="AD15" s="351"/>
      <c r="AE15" s="351"/>
    </row>
    <row r="16" spans="1:34" x14ac:dyDescent="0.2">
      <c r="A16" s="159"/>
      <c r="B16" s="7"/>
      <c r="C16" s="7"/>
      <c r="D16" s="7"/>
      <c r="E16" s="7"/>
      <c r="F16" s="8"/>
      <c r="G16" s="8"/>
      <c r="I16" s="9"/>
      <c r="J16" s="9"/>
      <c r="K16" s="9"/>
      <c r="N16" s="8"/>
      <c r="O16" s="8"/>
      <c r="P16" s="8"/>
      <c r="Q16" s="186"/>
      <c r="R16" s="8"/>
      <c r="S16" s="8"/>
      <c r="V16" s="91">
        <v>0</v>
      </c>
      <c r="X16" s="351">
        <v>0</v>
      </c>
      <c r="Y16" s="926"/>
      <c r="Z16" s="10"/>
      <c r="AA16" s="10"/>
      <c r="AB16" s="10"/>
      <c r="AC16" s="351"/>
      <c r="AD16" s="351"/>
      <c r="AE16" s="351"/>
    </row>
    <row r="17" spans="1:34" x14ac:dyDescent="0.2">
      <c r="A17" s="11" t="s">
        <v>52</v>
      </c>
      <c r="B17" s="12"/>
      <c r="C17" s="12">
        <v>0</v>
      </c>
      <c r="D17" s="12">
        <v>0</v>
      </c>
      <c r="E17" s="12">
        <v>0</v>
      </c>
      <c r="F17" s="8">
        <v>113127029.08000001</v>
      </c>
      <c r="G17" s="8">
        <v>356527508.15999997</v>
      </c>
      <c r="H17" s="8">
        <v>469654537.24000001</v>
      </c>
      <c r="I17" s="8">
        <v>0</v>
      </c>
      <c r="J17" s="8">
        <v>41650538.672149979</v>
      </c>
      <c r="K17" s="8">
        <v>41650538.672149979</v>
      </c>
      <c r="L17" s="8">
        <v>398178046.83214992</v>
      </c>
      <c r="M17" s="8">
        <v>511305075.91214997</v>
      </c>
      <c r="N17" s="8">
        <v>511305075.91214997</v>
      </c>
      <c r="O17" s="8"/>
      <c r="P17" s="8">
        <v>0</v>
      </c>
      <c r="Q17" s="186">
        <v>0</v>
      </c>
      <c r="R17" s="8">
        <v>-630762596.41316199</v>
      </c>
      <c r="S17" s="370"/>
      <c r="T17" s="8">
        <v>-630762596.41316199</v>
      </c>
      <c r="V17" s="91">
        <v>113127029.08000001</v>
      </c>
      <c r="W17" s="8">
        <v>-232584549.58101204</v>
      </c>
      <c r="X17" s="924">
        <v>-119457520.50101203</v>
      </c>
      <c r="Y17" s="926"/>
      <c r="Z17" s="10">
        <v>-119457520.50101203</v>
      </c>
      <c r="AA17" s="10"/>
      <c r="AB17" s="10">
        <v>-151711051.03628528</v>
      </c>
      <c r="AC17" s="351">
        <v>0</v>
      </c>
      <c r="AD17" s="351">
        <v>-315381298.206581</v>
      </c>
      <c r="AE17" s="351">
        <v>-315381298.206581</v>
      </c>
      <c r="AF17" s="91">
        <v>113127029.08000001</v>
      </c>
      <c r="AG17" s="8">
        <v>82796748.625568956</v>
      </c>
      <c r="AH17" s="10">
        <v>195923777.70556897</v>
      </c>
    </row>
    <row r="18" spans="1:34" s="605" customFormat="1" x14ac:dyDescent="0.2">
      <c r="A18" s="972" t="s">
        <v>469</v>
      </c>
      <c r="B18" s="12"/>
      <c r="C18" s="12"/>
      <c r="D18" s="12"/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86">
        <v>-17000000</v>
      </c>
      <c r="R18" s="8">
        <v>0</v>
      </c>
      <c r="S18" s="370"/>
      <c r="T18" s="8">
        <v>-17000000</v>
      </c>
      <c r="U18" s="8"/>
      <c r="V18" s="91"/>
      <c r="W18" s="8"/>
      <c r="X18" s="924">
        <v>-17000000</v>
      </c>
      <c r="Y18" s="927">
        <v>13385826.771653542</v>
      </c>
      <c r="Z18" s="10">
        <v>0</v>
      </c>
      <c r="AA18" s="10"/>
      <c r="AB18" s="10">
        <v>0</v>
      </c>
      <c r="AC18" s="351"/>
      <c r="AD18" s="351"/>
      <c r="AE18" s="351"/>
      <c r="AF18" s="91"/>
      <c r="AG18" s="8"/>
      <c r="AH18" s="10"/>
    </row>
    <row r="19" spans="1:34" x14ac:dyDescent="0.2">
      <c r="F19" s="8"/>
      <c r="G19" s="8"/>
      <c r="Q19" s="186"/>
      <c r="R19" s="8"/>
      <c r="S19" s="370"/>
      <c r="X19" s="351"/>
      <c r="Y19" s="560"/>
      <c r="AC19" s="351"/>
      <c r="AD19" s="351"/>
      <c r="AE19" s="351"/>
    </row>
    <row r="20" spans="1:34" x14ac:dyDescent="0.2">
      <c r="A20" s="158" t="s">
        <v>441</v>
      </c>
      <c r="B20" s="12"/>
      <c r="C20" s="12">
        <v>0</v>
      </c>
      <c r="D20" s="12">
        <v>0</v>
      </c>
      <c r="E20" s="12">
        <v>0</v>
      </c>
      <c r="F20" s="8">
        <v>76826319.54460001</v>
      </c>
      <c r="G20" s="8">
        <v>0</v>
      </c>
      <c r="H20" s="8">
        <v>76826319.54460001</v>
      </c>
      <c r="I20" s="8">
        <v>40045477.041732334</v>
      </c>
      <c r="J20" s="8">
        <v>0</v>
      </c>
      <c r="K20" s="8">
        <v>40045477.041732334</v>
      </c>
      <c r="L20" s="8">
        <v>0</v>
      </c>
      <c r="M20" s="8">
        <v>116871796.58633235</v>
      </c>
      <c r="N20" s="8">
        <v>116871796.58633235</v>
      </c>
      <c r="O20" s="8"/>
      <c r="P20" s="8">
        <v>0</v>
      </c>
      <c r="Q20" s="186">
        <v>-133292400.40329608</v>
      </c>
      <c r="R20" s="8"/>
      <c r="S20" s="370"/>
      <c r="T20" s="8">
        <v>-133292400.40329608</v>
      </c>
      <c r="V20" s="91">
        <v>-16420603.816963732</v>
      </c>
      <c r="W20" s="8">
        <v>0</v>
      </c>
      <c r="X20" s="924">
        <v>-16420603.816963732</v>
      </c>
      <c r="Y20" s="926">
        <v>0</v>
      </c>
      <c r="Z20" s="10">
        <v>-16420603.816963732</v>
      </c>
      <c r="AA20" s="10"/>
      <c r="AB20" s="10">
        <v>-16420603.816963732</v>
      </c>
      <c r="AC20" s="351">
        <v>-66646200.201648042</v>
      </c>
      <c r="AD20" s="351">
        <v>0</v>
      </c>
      <c r="AE20" s="351">
        <v>-66646200.201648042</v>
      </c>
      <c r="AF20" s="91">
        <v>50225596.384684309</v>
      </c>
      <c r="AG20" s="8">
        <v>0</v>
      </c>
      <c r="AH20" s="10">
        <v>50225596.384684309</v>
      </c>
    </row>
    <row r="21" spans="1:34" x14ac:dyDescent="0.2">
      <c r="A21" s="11"/>
      <c r="B21" s="12"/>
      <c r="C21" s="12"/>
      <c r="D21" s="12"/>
      <c r="E21" s="12"/>
      <c r="F21" s="8"/>
      <c r="G21" s="8"/>
      <c r="N21" s="8"/>
      <c r="O21" s="8"/>
      <c r="P21" s="8"/>
      <c r="Q21" s="186"/>
      <c r="R21" s="8"/>
      <c r="S21" s="8"/>
      <c r="V21" s="91"/>
      <c r="X21" s="351"/>
      <c r="Y21" s="926"/>
      <c r="Z21" s="10"/>
      <c r="AA21" s="10"/>
      <c r="AB21" s="10"/>
      <c r="AC21" s="351"/>
      <c r="AD21" s="351"/>
      <c r="AE21" s="351"/>
    </row>
    <row r="22" spans="1:34" x14ac:dyDescent="0.2">
      <c r="A22" s="11" t="s">
        <v>443</v>
      </c>
      <c r="B22" s="12"/>
      <c r="C22" s="12">
        <v>0</v>
      </c>
      <c r="D22" s="12"/>
      <c r="E22" s="12">
        <v>0</v>
      </c>
      <c r="F22" s="8">
        <v>173967676.24419844</v>
      </c>
      <c r="G22" s="8">
        <v>757950596.47780156</v>
      </c>
      <c r="H22" s="8">
        <v>931918272.72200012</v>
      </c>
      <c r="I22" s="8">
        <v>55069874.955803841</v>
      </c>
      <c r="J22" s="8">
        <v>148432484.48865947</v>
      </c>
      <c r="K22" s="8">
        <v>203502359.44446331</v>
      </c>
      <c r="L22" s="8">
        <v>906383080.96646106</v>
      </c>
      <c r="M22" s="8">
        <v>1135420632.1664634</v>
      </c>
      <c r="N22" s="8">
        <v>1135420632.1664634</v>
      </c>
      <c r="O22" s="8">
        <v>0</v>
      </c>
      <c r="P22" s="8">
        <v>0</v>
      </c>
      <c r="Q22" s="186">
        <v>-310963493.40792137</v>
      </c>
      <c r="R22" s="8">
        <v>-914111131.92167592</v>
      </c>
      <c r="S22" s="393">
        <v>37205000</v>
      </c>
      <c r="T22" s="8">
        <v>-1225074625.3295972</v>
      </c>
      <c r="V22" s="91">
        <v>-81925942.207919091</v>
      </c>
      <c r="W22" s="8">
        <v>-7728050.9552147686</v>
      </c>
      <c r="X22" s="924">
        <v>-89653993.16313386</v>
      </c>
      <c r="Y22" s="927">
        <v>41017056</v>
      </c>
      <c r="Z22" s="479">
        <v>-48636937.16313386</v>
      </c>
      <c r="AA22" s="479"/>
      <c r="AB22" s="479">
        <v>-48636937.16313386</v>
      </c>
      <c r="AC22" s="351">
        <v>-155481746.70396069</v>
      </c>
      <c r="AD22" s="351">
        <v>-457055565.96083796</v>
      </c>
      <c r="AE22" s="351">
        <v>-612537312.66479862</v>
      </c>
      <c r="AF22" s="91">
        <v>73555804.496041596</v>
      </c>
      <c r="AG22" s="8">
        <v>449327515.00562316</v>
      </c>
      <c r="AH22" s="10">
        <v>522883319.50166476</v>
      </c>
    </row>
    <row r="23" spans="1:34" x14ac:dyDescent="0.2">
      <c r="A23" s="158" t="s">
        <v>465</v>
      </c>
      <c r="B23" s="12"/>
      <c r="C23" s="12"/>
      <c r="D23" s="12">
        <v>29010791</v>
      </c>
      <c r="E23" s="12"/>
      <c r="F23" s="8"/>
      <c r="G23" s="8"/>
      <c r="N23" s="370">
        <v>29010791</v>
      </c>
      <c r="O23" s="8"/>
      <c r="P23" s="8"/>
      <c r="Q23" s="186"/>
      <c r="R23" s="8"/>
      <c r="S23" s="8"/>
      <c r="T23" s="8">
        <v>-51300000</v>
      </c>
      <c r="V23" s="91">
        <v>29010791</v>
      </c>
      <c r="X23" s="351">
        <v>-22289209</v>
      </c>
      <c r="Y23" s="926"/>
      <c r="Z23" s="10">
        <v>-22289209</v>
      </c>
      <c r="AA23" s="10"/>
      <c r="AB23" s="10">
        <v>-22289209</v>
      </c>
      <c r="AC23" s="351"/>
      <c r="AD23" s="351"/>
      <c r="AE23" s="351"/>
    </row>
    <row r="24" spans="1:34" x14ac:dyDescent="0.2">
      <c r="A24" s="581" t="s">
        <v>331</v>
      </c>
      <c r="B24" s="12"/>
      <c r="C24" s="12"/>
      <c r="D24" s="582">
        <v>30899100</v>
      </c>
      <c r="E24" s="12"/>
      <c r="F24" s="8"/>
      <c r="G24" s="8"/>
      <c r="N24" s="527">
        <v>30899100</v>
      </c>
      <c r="O24" s="8"/>
      <c r="P24" s="8"/>
      <c r="Q24" s="186"/>
      <c r="R24" s="8"/>
      <c r="S24" s="8"/>
      <c r="T24" s="8">
        <v>0</v>
      </c>
      <c r="U24" s="527">
        <v>-32000000</v>
      </c>
      <c r="V24" s="91">
        <v>-1100900</v>
      </c>
      <c r="X24" s="351">
        <v>-1100900</v>
      </c>
      <c r="Y24" s="926"/>
      <c r="Z24" s="10">
        <v>-1100900</v>
      </c>
      <c r="AA24" s="10"/>
      <c r="AB24" s="10">
        <v>-1100900</v>
      </c>
      <c r="AC24" s="351">
        <v>-16000000</v>
      </c>
      <c r="AD24" s="351"/>
      <c r="AE24" s="351">
        <v>-16000000</v>
      </c>
      <c r="AF24" s="91">
        <v>14899100</v>
      </c>
      <c r="AG24" s="8">
        <v>0</v>
      </c>
      <c r="AH24" s="369">
        <v>14899100</v>
      </c>
    </row>
    <row r="25" spans="1:34" x14ac:dyDescent="0.2">
      <c r="A25" s="158"/>
      <c r="B25" s="12"/>
      <c r="C25" s="12"/>
      <c r="D25" s="12"/>
      <c r="E25" s="12"/>
      <c r="F25" s="8"/>
      <c r="G25" s="8"/>
      <c r="N25" s="8"/>
      <c r="O25" s="8"/>
      <c r="P25" s="8"/>
      <c r="Q25" s="186"/>
      <c r="R25" s="8"/>
      <c r="S25" s="8"/>
      <c r="V25" s="91"/>
      <c r="X25" s="351"/>
      <c r="Y25" s="926"/>
      <c r="Z25" s="10"/>
      <c r="AA25" s="10"/>
      <c r="AB25" s="10"/>
      <c r="AC25" s="351"/>
      <c r="AD25" s="351"/>
      <c r="AE25" s="351"/>
    </row>
    <row r="26" spans="1:34" x14ac:dyDescent="0.2">
      <c r="A26" s="6" t="s">
        <v>53</v>
      </c>
      <c r="B26" s="7"/>
      <c r="C26" s="7">
        <v>0</v>
      </c>
      <c r="D26" s="7">
        <v>0</v>
      </c>
      <c r="E26" s="7">
        <v>0</v>
      </c>
      <c r="F26" s="8">
        <v>2893159</v>
      </c>
      <c r="G26" s="8">
        <v>90068176.100000009</v>
      </c>
      <c r="H26" s="8">
        <v>92961335.100000009</v>
      </c>
      <c r="I26" s="8">
        <v>0</v>
      </c>
      <c r="J26" s="8">
        <v>24967625.362051737</v>
      </c>
      <c r="K26" s="8">
        <v>24967625.362051737</v>
      </c>
      <c r="L26" s="8">
        <v>115035801.46205175</v>
      </c>
      <c r="M26" s="8">
        <v>117928960.46205175</v>
      </c>
      <c r="N26" s="8">
        <v>117928960.46205175</v>
      </c>
      <c r="O26" s="8"/>
      <c r="P26" s="18">
        <v>0</v>
      </c>
      <c r="Q26" s="186">
        <v>-4442205</v>
      </c>
      <c r="R26" s="8">
        <v>-132583622.60931844</v>
      </c>
      <c r="S26" s="8"/>
      <c r="T26" s="8">
        <v>-137025827.60931844</v>
      </c>
      <c r="V26" s="91">
        <v>-1549046</v>
      </c>
      <c r="W26" s="8">
        <v>-17547821.147266686</v>
      </c>
      <c r="X26" s="924">
        <v>-19096867.147266686</v>
      </c>
      <c r="Y26" s="927">
        <v>2060705</v>
      </c>
      <c r="Z26" s="479">
        <v>-17036162.147266686</v>
      </c>
      <c r="AA26" s="10">
        <v>2617095.35</v>
      </c>
      <c r="AB26" s="10">
        <v>-24253021.277028695</v>
      </c>
      <c r="AC26" s="351">
        <v>-2221102.5</v>
      </c>
      <c r="AD26" s="351">
        <v>-66291811.304659218</v>
      </c>
      <c r="AE26" s="351">
        <v>-68512913.804659218</v>
      </c>
      <c r="AF26" s="91">
        <v>672056.5</v>
      </c>
      <c r="AG26" s="8">
        <v>48743990.157392532</v>
      </c>
      <c r="AH26" s="10">
        <v>49416046.657392532</v>
      </c>
    </row>
    <row r="27" spans="1:34" x14ac:dyDescent="0.2">
      <c r="A27" s="6"/>
      <c r="B27" s="7"/>
      <c r="C27" s="7"/>
      <c r="D27" s="7"/>
      <c r="E27" s="7"/>
      <c r="F27" s="8"/>
      <c r="G27" s="8"/>
      <c r="N27" s="8"/>
      <c r="O27" s="8"/>
      <c r="P27" s="18"/>
      <c r="Q27" s="186"/>
      <c r="R27" s="8"/>
      <c r="S27" s="8"/>
      <c r="V27" s="91"/>
      <c r="X27" s="91"/>
      <c r="Y27" s="2"/>
      <c r="Z27" s="10"/>
      <c r="AA27" s="10"/>
      <c r="AB27" s="479"/>
      <c r="AC27" s="351"/>
      <c r="AD27" s="351"/>
      <c r="AE27" s="351"/>
    </row>
    <row r="28" spans="1:34" x14ac:dyDescent="0.2">
      <c r="A28" s="6" t="s">
        <v>54</v>
      </c>
      <c r="B28" s="7"/>
      <c r="C28" s="7"/>
      <c r="D28" s="7"/>
      <c r="E28" s="7"/>
      <c r="F28" s="8">
        <v>-2692997.8500001431</v>
      </c>
      <c r="G28" s="8">
        <v>0</v>
      </c>
      <c r="H28" s="8">
        <v>-2692997.8500001431</v>
      </c>
      <c r="I28" s="8">
        <v>0</v>
      </c>
      <c r="J28" s="8">
        <v>0</v>
      </c>
      <c r="K28" s="8">
        <v>0</v>
      </c>
      <c r="L28" s="8">
        <v>0</v>
      </c>
      <c r="M28" s="8">
        <v>-2692997.8500001431</v>
      </c>
      <c r="N28" s="8">
        <v>0</v>
      </c>
      <c r="O28" s="8"/>
      <c r="P28" s="91">
        <v>2692997.8500001431</v>
      </c>
      <c r="Q28" s="186"/>
      <c r="R28" s="8"/>
      <c r="S28" s="8"/>
      <c r="V28" s="91">
        <v>-2692997.8500001431</v>
      </c>
      <c r="X28" s="8">
        <v>0</v>
      </c>
      <c r="Y28" s="2"/>
      <c r="AC28" s="351"/>
      <c r="AD28" s="351"/>
      <c r="AE28" s="351"/>
    </row>
    <row r="29" spans="1:34" s="22" customFormat="1" x14ac:dyDescent="0.2">
      <c r="A29" s="19"/>
      <c r="B29" s="179">
        <v>0</v>
      </c>
      <c r="C29" s="179">
        <v>0</v>
      </c>
      <c r="D29" s="179">
        <v>81411391</v>
      </c>
      <c r="E29" s="179">
        <v>0</v>
      </c>
      <c r="F29" s="180">
        <v>433664561.15925157</v>
      </c>
      <c r="G29" s="180">
        <v>1770345084.2683482</v>
      </c>
      <c r="H29" s="180">
        <v>2204009645.4275999</v>
      </c>
      <c r="I29" s="180">
        <v>127199529.40210792</v>
      </c>
      <c r="J29" s="180">
        <v>361614694.40689224</v>
      </c>
      <c r="K29" s="180">
        <v>488814223.80900013</v>
      </c>
      <c r="L29" s="180">
        <v>2131959778.6752405</v>
      </c>
      <c r="M29" s="180">
        <v>2692823869.2366009</v>
      </c>
      <c r="N29" s="180">
        <v>2767443675.2179193</v>
      </c>
      <c r="O29" s="180">
        <v>0</v>
      </c>
      <c r="P29" s="180">
        <v>-6791588.1786808893</v>
      </c>
      <c r="Q29" s="188">
        <v>-564539982.57245207</v>
      </c>
      <c r="R29" s="180">
        <v>-2540125065.221313</v>
      </c>
      <c r="S29" s="180"/>
      <c r="T29" s="180">
        <v>-3155965047.7937646</v>
      </c>
      <c r="U29" s="585">
        <v>-51051899.920000002</v>
      </c>
      <c r="V29" s="180">
        <v>28096797.050226375</v>
      </c>
      <c r="W29" s="180">
        <v>-402063067.39607209</v>
      </c>
      <c r="X29" s="180">
        <v>-439573272.49584556</v>
      </c>
      <c r="Y29" s="180">
        <v>75052437.771653533</v>
      </c>
      <c r="Z29" s="180">
        <v>-360906661.49584556</v>
      </c>
      <c r="AA29" s="180">
        <v>26224934.850000001</v>
      </c>
      <c r="AB29" s="655">
        <v>-459128072.47669756</v>
      </c>
      <c r="AC29" s="180">
        <v>-285642491.28622603</v>
      </c>
      <c r="AD29" s="180">
        <v>-1270062532.6106565</v>
      </c>
      <c r="AE29" s="180">
        <v>-1555705023.8968823</v>
      </c>
      <c r="AF29" s="180">
        <v>293226895.10645258</v>
      </c>
      <c r="AG29" s="180">
        <v>867999465.21458435</v>
      </c>
      <c r="AH29" s="180">
        <v>1161226360.3210368</v>
      </c>
    </row>
    <row r="30" spans="1:34" x14ac:dyDescent="0.2">
      <c r="C30" s="14"/>
      <c r="I30" s="9"/>
      <c r="J30" s="9"/>
      <c r="K30" s="9"/>
      <c r="L30" s="9"/>
      <c r="N30" s="8"/>
      <c r="O30" s="8"/>
      <c r="P30" s="8"/>
      <c r="Q30" s="8"/>
      <c r="R30" s="8"/>
      <c r="S30" s="8"/>
    </row>
    <row r="31" spans="1:34" x14ac:dyDescent="0.2">
      <c r="C31" s="14"/>
      <c r="I31" s="9"/>
      <c r="J31" s="9"/>
      <c r="K31" s="9"/>
      <c r="L31" s="9"/>
      <c r="N31" s="8"/>
      <c r="O31" s="8"/>
      <c r="P31" s="8"/>
      <c r="Q31" s="8"/>
      <c r="R31" s="8"/>
      <c r="S31" s="8"/>
    </row>
    <row r="32" spans="1:34" x14ac:dyDescent="0.2">
      <c r="A32" s="13" t="s">
        <v>58</v>
      </c>
      <c r="B32" s="15"/>
      <c r="C32" s="14"/>
      <c r="F32" s="322">
        <v>59868895.5012822</v>
      </c>
      <c r="G32" s="322">
        <v>0</v>
      </c>
      <c r="H32" s="323">
        <v>59868895.5012822</v>
      </c>
      <c r="I32" s="8">
        <v>8469951.7963494565</v>
      </c>
      <c r="J32" s="8">
        <v>0</v>
      </c>
      <c r="K32" s="8">
        <v>8469951.7963494565</v>
      </c>
      <c r="M32" s="8">
        <v>68338847.297631651</v>
      </c>
      <c r="N32" s="8">
        <v>68338847.297631651</v>
      </c>
    </row>
    <row r="33" spans="1:27" x14ac:dyDescent="0.2">
      <c r="A33" s="13" t="s">
        <v>55</v>
      </c>
      <c r="B33" s="15"/>
      <c r="C33" s="14"/>
      <c r="F33" s="322">
        <v>2123361.1687843734</v>
      </c>
      <c r="G33" s="322">
        <v>63630069.566199496</v>
      </c>
      <c r="H33" s="323">
        <v>65753430.734983869</v>
      </c>
      <c r="I33" s="9">
        <v>0</v>
      </c>
      <c r="J33" s="8">
        <v>11281975.79273748</v>
      </c>
      <c r="K33" s="9">
        <v>11281975.79273748</v>
      </c>
      <c r="L33" s="9"/>
      <c r="M33" s="8">
        <v>77035406.527721345</v>
      </c>
      <c r="N33" s="8">
        <v>77035406.527721345</v>
      </c>
      <c r="O33" s="8"/>
      <c r="P33" s="8"/>
      <c r="Q33" s="8"/>
      <c r="R33" s="8"/>
      <c r="S33" s="8"/>
    </row>
    <row r="34" spans="1:27" x14ac:dyDescent="0.2">
      <c r="A34" s="13" t="s">
        <v>56</v>
      </c>
      <c r="B34" s="15"/>
      <c r="C34" s="14"/>
      <c r="F34" s="322">
        <v>4414775.8967380999</v>
      </c>
      <c r="G34" s="322">
        <v>192795594.41653296</v>
      </c>
      <c r="H34" s="323">
        <v>197210370.31327108</v>
      </c>
      <c r="I34" s="8">
        <v>0</v>
      </c>
      <c r="J34" s="8">
        <v>35150299.954850256</v>
      </c>
      <c r="K34" s="8">
        <v>35150299.954850256</v>
      </c>
      <c r="M34" s="8">
        <v>232360670.26812133</v>
      </c>
      <c r="N34" s="8">
        <v>232360670.26812133</v>
      </c>
    </row>
    <row r="35" spans="1:27" x14ac:dyDescent="0.2">
      <c r="A35" s="90" t="s">
        <v>287</v>
      </c>
      <c r="B35" s="15"/>
      <c r="C35" s="14"/>
      <c r="F35" s="322">
        <v>3447777.9003413622</v>
      </c>
      <c r="G35" s="322">
        <v>82181756.529970974</v>
      </c>
      <c r="H35" s="323">
        <v>85629534.430312335</v>
      </c>
      <c r="I35" s="8">
        <v>0</v>
      </c>
      <c r="J35" s="8">
        <v>59679280.357078284</v>
      </c>
      <c r="K35" s="8">
        <v>59679280.357078284</v>
      </c>
      <c r="M35" s="8">
        <v>145308814.78739062</v>
      </c>
      <c r="N35" s="8">
        <v>145308814.78739062</v>
      </c>
    </row>
    <row r="36" spans="1:27" x14ac:dyDescent="0.2">
      <c r="A36" s="13" t="s">
        <v>3</v>
      </c>
      <c r="B36" s="15"/>
      <c r="C36" s="14"/>
      <c r="F36" s="322">
        <v>2039697.5484543904</v>
      </c>
      <c r="G36" s="322">
        <v>49250333.979684249</v>
      </c>
      <c r="H36" s="323">
        <v>51290031.528138638</v>
      </c>
      <c r="I36" s="9">
        <v>0</v>
      </c>
      <c r="J36" s="8">
        <v>10163942.155619346</v>
      </c>
      <c r="K36" s="9">
        <v>10163942.155619346</v>
      </c>
      <c r="L36" s="9"/>
      <c r="M36" s="8">
        <v>61453973.683757983</v>
      </c>
      <c r="N36" s="8">
        <v>61453973.683757983</v>
      </c>
      <c r="O36" s="8"/>
      <c r="P36" s="8"/>
      <c r="Q36" s="8"/>
      <c r="R36" s="8"/>
      <c r="S36" s="8"/>
    </row>
    <row r="37" spans="1:27" x14ac:dyDescent="0.2">
      <c r="A37" s="13" t="s">
        <v>12</v>
      </c>
      <c r="B37" s="15"/>
      <c r="C37" s="14"/>
      <c r="F37" s="323">
        <v>71894508.015600428</v>
      </c>
      <c r="G37" s="323">
        <v>387857754.49238765</v>
      </c>
      <c r="H37" s="323">
        <v>459752262.50798815</v>
      </c>
      <c r="I37" s="8">
        <v>8469951.7963494565</v>
      </c>
      <c r="J37" s="8">
        <v>116275498.26028538</v>
      </c>
      <c r="K37" s="8">
        <v>124745450.05663481</v>
      </c>
      <c r="M37" s="8">
        <v>584497712.564623</v>
      </c>
      <c r="N37" s="8">
        <v>584497712.564623</v>
      </c>
    </row>
    <row r="38" spans="1:27" x14ac:dyDescent="0.2">
      <c r="A38" s="34"/>
      <c r="B38" s="15"/>
      <c r="C38" s="14"/>
    </row>
    <row r="39" spans="1:27" x14ac:dyDescent="0.2">
      <c r="B39" s="15"/>
      <c r="C39" s="14"/>
      <c r="N39" s="10"/>
    </row>
    <row r="40" spans="1:27" x14ac:dyDescent="0.2">
      <c r="A40" s="13" t="s">
        <v>57</v>
      </c>
      <c r="B40" s="15"/>
      <c r="C40" s="14"/>
      <c r="F40" s="14">
        <v>5676290.7143940823</v>
      </c>
      <c r="G40" s="14">
        <v>184043268.18815905</v>
      </c>
      <c r="H40" s="8">
        <v>189719558.90255314</v>
      </c>
      <c r="I40" s="8">
        <v>0</v>
      </c>
      <c r="J40" s="8">
        <v>30288547.623745669</v>
      </c>
      <c r="K40" s="8">
        <v>30288547.623745669</v>
      </c>
      <c r="M40" s="8">
        <v>220008106.52629882</v>
      </c>
      <c r="N40" s="10">
        <v>220008106.52629885</v>
      </c>
    </row>
    <row r="41" spans="1:27" s="463" customFormat="1" x14ac:dyDescent="0.2">
      <c r="A41" s="561" t="s">
        <v>418</v>
      </c>
      <c r="B41" s="15"/>
      <c r="C41" s="14"/>
      <c r="D41" s="14">
        <v>15001500</v>
      </c>
      <c r="E41" s="14"/>
      <c r="F41" s="14"/>
      <c r="G41" s="322">
        <v>0</v>
      </c>
      <c r="H41" s="8"/>
      <c r="I41" s="8"/>
      <c r="J41" s="8">
        <v>0</v>
      </c>
      <c r="K41" s="8"/>
      <c r="L41" s="8"/>
      <c r="M41" s="8">
        <v>0</v>
      </c>
      <c r="N41" s="10"/>
      <c r="T41" s="8"/>
      <c r="U41" s="8"/>
      <c r="V41" s="8"/>
      <c r="W41" s="8"/>
      <c r="X41" s="8"/>
      <c r="AA41" s="605"/>
    </row>
    <row r="42" spans="1:27" x14ac:dyDescent="0.2">
      <c r="B42" s="16">
        <v>0</v>
      </c>
      <c r="C42" s="17">
        <v>0</v>
      </c>
      <c r="D42" s="17">
        <v>15001500</v>
      </c>
      <c r="E42" s="17">
        <v>0</v>
      </c>
      <c r="F42" s="187"/>
      <c r="G42" s="187"/>
      <c r="N42" s="10"/>
      <c r="O42" s="10"/>
      <c r="P42" s="10"/>
      <c r="Q42" s="10"/>
      <c r="R42" s="10"/>
      <c r="S42" s="10"/>
    </row>
    <row r="43" spans="1:27" x14ac:dyDescent="0.2">
      <c r="C43" s="14"/>
      <c r="N43" s="10"/>
    </row>
    <row r="44" spans="1:27" x14ac:dyDescent="0.2">
      <c r="A44" s="35" t="s">
        <v>68</v>
      </c>
      <c r="B44" s="14"/>
      <c r="C44" s="15"/>
      <c r="F44" s="14">
        <v>-8027423.5895412574</v>
      </c>
      <c r="G44" s="14">
        <v>0</v>
      </c>
      <c r="H44" s="8">
        <v>-8027423.5895412574</v>
      </c>
      <c r="I44" s="8">
        <v>23614225.608222287</v>
      </c>
      <c r="J44" s="8">
        <v>0</v>
      </c>
      <c r="K44" s="8">
        <v>23614225.608222287</v>
      </c>
      <c r="M44" s="8">
        <v>15586802.018681031</v>
      </c>
      <c r="P44" s="36">
        <v>-15586802.018681031</v>
      </c>
      <c r="Q44" s="36"/>
      <c r="R44" s="36"/>
      <c r="S44" s="36"/>
    </row>
    <row r="45" spans="1:27" x14ac:dyDescent="0.2">
      <c r="C45" s="14"/>
    </row>
    <row r="46" spans="1:27" x14ac:dyDescent="0.2">
      <c r="A46" s="13" t="s">
        <v>435</v>
      </c>
      <c r="B46" s="15"/>
      <c r="C46" s="15"/>
      <c r="D46" s="15">
        <v>6500000</v>
      </c>
      <c r="E46" s="15"/>
      <c r="N46" s="10"/>
      <c r="O46" s="10"/>
      <c r="P46" s="10"/>
      <c r="Q46" s="10"/>
      <c r="R46" s="10"/>
      <c r="S46" s="10"/>
    </row>
    <row r="47" spans="1:27" x14ac:dyDescent="0.2">
      <c r="C47" s="14"/>
    </row>
    <row r="48" spans="1:27" s="22" customFormat="1" x14ac:dyDescent="0.2">
      <c r="A48" s="19" t="s">
        <v>51</v>
      </c>
      <c r="B48" s="20">
        <v>0</v>
      </c>
      <c r="C48" s="20">
        <v>0</v>
      </c>
      <c r="D48" s="20">
        <v>21501500</v>
      </c>
      <c r="E48" s="20">
        <v>0</v>
      </c>
      <c r="F48" s="21">
        <v>69543375.140453249</v>
      </c>
      <c r="G48" s="21">
        <v>571901022.68054676</v>
      </c>
      <c r="H48" s="21">
        <v>641444397.82099998</v>
      </c>
      <c r="I48" s="21">
        <v>32084177.404571742</v>
      </c>
      <c r="J48" s="21">
        <v>146564045.88403106</v>
      </c>
      <c r="K48" s="21">
        <v>178648223.28860277</v>
      </c>
      <c r="L48" s="21">
        <v>0</v>
      </c>
      <c r="M48" s="21">
        <v>820092621.10960293</v>
      </c>
      <c r="N48" s="21">
        <v>804505819.09092188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x14ac:dyDescent="0.2">
      <c r="C49" s="14"/>
    </row>
    <row r="50" spans="1:24" x14ac:dyDescent="0.2">
      <c r="C50" s="14"/>
    </row>
    <row r="51" spans="1:24" ht="25.5" x14ac:dyDescent="0.2">
      <c r="A51" s="13" t="s">
        <v>5</v>
      </c>
      <c r="B51" s="14">
        <v>398615948.56214994</v>
      </c>
      <c r="C51" s="15">
        <v>0</v>
      </c>
      <c r="D51" s="15"/>
      <c r="E51" s="15"/>
      <c r="F51" s="14">
        <v>437901.73</v>
      </c>
      <c r="G51" s="14">
        <v>356527508.15999997</v>
      </c>
      <c r="H51" s="8">
        <v>356965409.88999999</v>
      </c>
      <c r="I51" s="8">
        <v>0</v>
      </c>
      <c r="J51" s="8">
        <v>41650538.672149979</v>
      </c>
      <c r="K51" s="8">
        <v>41650538.672149979</v>
      </c>
      <c r="M51" s="8">
        <v>398615948.56214994</v>
      </c>
      <c r="N51" s="10">
        <v>398615948.56214994</v>
      </c>
      <c r="O51" s="10"/>
      <c r="P51" s="10"/>
      <c r="Q51" s="10"/>
      <c r="R51" s="10"/>
      <c r="S51" s="10"/>
    </row>
    <row r="52" spans="1:24" x14ac:dyDescent="0.2">
      <c r="C52" s="14"/>
    </row>
    <row r="53" spans="1:24" x14ac:dyDescent="0.2">
      <c r="A53" s="13" t="s">
        <v>59</v>
      </c>
      <c r="B53" s="14"/>
      <c r="C53" s="14"/>
      <c r="F53" s="14">
        <v>112689127.35000001</v>
      </c>
      <c r="G53" s="14">
        <v>0</v>
      </c>
      <c r="H53" s="8">
        <v>112689127.35000001</v>
      </c>
      <c r="M53" s="8">
        <v>112689127.35000001</v>
      </c>
      <c r="N53" s="8">
        <v>112689127.35000001</v>
      </c>
      <c r="P53" s="36"/>
      <c r="Q53" s="36"/>
      <c r="R53" s="36"/>
      <c r="S53" s="36"/>
    </row>
    <row r="54" spans="1:24" x14ac:dyDescent="0.2">
      <c r="C54" s="14"/>
    </row>
    <row r="55" spans="1:24" s="22" customFormat="1" x14ac:dyDescent="0.2">
      <c r="A55" s="19" t="s">
        <v>52</v>
      </c>
      <c r="B55" s="23">
        <v>398615948.56214994</v>
      </c>
      <c r="C55" s="20">
        <v>0</v>
      </c>
      <c r="D55" s="20">
        <v>0</v>
      </c>
      <c r="E55" s="20">
        <v>0</v>
      </c>
      <c r="F55" s="21">
        <v>113127029.08000001</v>
      </c>
      <c r="G55" s="21">
        <v>356527508.15999997</v>
      </c>
      <c r="H55" s="21">
        <v>469654537.24000001</v>
      </c>
      <c r="I55" s="21">
        <v>0</v>
      </c>
      <c r="J55" s="21">
        <v>41650538.672149979</v>
      </c>
      <c r="K55" s="21">
        <v>41650538.672149979</v>
      </c>
      <c r="L55" s="21">
        <v>0</v>
      </c>
      <c r="M55" s="21">
        <v>511305075.91214997</v>
      </c>
      <c r="N55" s="21">
        <v>511305075.91214997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x14ac:dyDescent="0.2">
      <c r="C56" s="14"/>
    </row>
    <row r="57" spans="1:24" x14ac:dyDescent="0.2">
      <c r="C57" s="14"/>
    </row>
    <row r="58" spans="1:24" x14ac:dyDescent="0.2">
      <c r="A58" s="24" t="s">
        <v>442</v>
      </c>
      <c r="B58" s="14">
        <v>113639646.58633235</v>
      </c>
      <c r="C58" s="7"/>
      <c r="D58" s="7"/>
      <c r="E58" s="7"/>
      <c r="F58" s="7">
        <v>73594169.54460001</v>
      </c>
      <c r="G58" s="14">
        <v>0</v>
      </c>
      <c r="H58" s="8">
        <v>73594169.54460001</v>
      </c>
      <c r="I58" s="8">
        <v>40045477.041732334</v>
      </c>
      <c r="J58" s="14">
        <v>0</v>
      </c>
      <c r="K58" s="8">
        <v>40045477.041732334</v>
      </c>
      <c r="M58" s="8">
        <v>113639646.58633235</v>
      </c>
    </row>
    <row r="59" spans="1:24" x14ac:dyDescent="0.2">
      <c r="A59" s="24" t="s">
        <v>60</v>
      </c>
      <c r="B59" s="14">
        <v>0</v>
      </c>
      <c r="C59" s="7"/>
      <c r="D59" s="7"/>
      <c r="E59" s="7"/>
      <c r="F59" s="7">
        <v>0</v>
      </c>
      <c r="G59" s="14">
        <v>0</v>
      </c>
      <c r="H59" s="8">
        <v>0</v>
      </c>
      <c r="M59" s="8">
        <v>0</v>
      </c>
    </row>
    <row r="60" spans="1:24" x14ac:dyDescent="0.2">
      <c r="A60" s="24" t="s">
        <v>61</v>
      </c>
      <c r="B60" s="14">
        <v>31750</v>
      </c>
      <c r="C60" s="7"/>
      <c r="D60" s="7"/>
      <c r="E60" s="7"/>
      <c r="F60" s="7">
        <v>31750</v>
      </c>
      <c r="G60" s="14">
        <v>0</v>
      </c>
      <c r="H60" s="8">
        <v>31750</v>
      </c>
      <c r="M60" s="8">
        <v>31750</v>
      </c>
    </row>
    <row r="61" spans="1:24" x14ac:dyDescent="0.2">
      <c r="A61" s="24" t="s">
        <v>13</v>
      </c>
      <c r="B61" s="14">
        <v>3200400</v>
      </c>
      <c r="C61" s="7"/>
      <c r="D61" s="7"/>
      <c r="E61" s="7"/>
      <c r="F61" s="7">
        <v>3200400</v>
      </c>
      <c r="G61" s="14">
        <v>0</v>
      </c>
      <c r="H61" s="8">
        <v>3200400</v>
      </c>
      <c r="M61" s="8">
        <v>3200400</v>
      </c>
      <c r="N61" s="10">
        <v>116871796.58633235</v>
      </c>
    </row>
    <row r="62" spans="1:24" x14ac:dyDescent="0.2">
      <c r="A62" s="90" t="s">
        <v>161</v>
      </c>
      <c r="B62" s="14"/>
      <c r="C62" s="7"/>
      <c r="D62" s="7"/>
      <c r="E62" s="7"/>
      <c r="F62" s="7"/>
      <c r="G62" s="14">
        <v>0</v>
      </c>
      <c r="H62" s="8">
        <v>0</v>
      </c>
      <c r="M62" s="8">
        <v>0</v>
      </c>
      <c r="N62" s="10">
        <v>0</v>
      </c>
    </row>
    <row r="63" spans="1:24" x14ac:dyDescent="0.2">
      <c r="A63" s="90" t="s">
        <v>162</v>
      </c>
      <c r="B63" s="14"/>
      <c r="C63" s="7"/>
      <c r="D63" s="7"/>
      <c r="E63" s="7"/>
      <c r="F63" s="7"/>
      <c r="G63" s="14">
        <v>0</v>
      </c>
      <c r="H63" s="8">
        <v>0</v>
      </c>
      <c r="M63" s="8">
        <v>0</v>
      </c>
      <c r="N63" s="10">
        <v>0</v>
      </c>
    </row>
    <row r="64" spans="1:24" x14ac:dyDescent="0.2">
      <c r="C64" s="14"/>
    </row>
    <row r="65" spans="1:24" s="22" customFormat="1" x14ac:dyDescent="0.2">
      <c r="A65" s="19" t="s">
        <v>441</v>
      </c>
      <c r="B65" s="20">
        <v>116871796.58633235</v>
      </c>
      <c r="C65" s="20">
        <v>0</v>
      </c>
      <c r="D65" s="20">
        <v>0</v>
      </c>
      <c r="E65" s="20">
        <v>0</v>
      </c>
      <c r="F65" s="21">
        <v>76826319.54460001</v>
      </c>
      <c r="G65" s="21">
        <v>0</v>
      </c>
      <c r="H65" s="21">
        <v>76826319.54460001</v>
      </c>
      <c r="I65" s="21">
        <v>40045477.041732334</v>
      </c>
      <c r="J65" s="21">
        <v>0</v>
      </c>
      <c r="K65" s="21">
        <v>40045477.041732334</v>
      </c>
      <c r="L65" s="21">
        <v>0</v>
      </c>
      <c r="M65" s="21">
        <v>116871796.58633235</v>
      </c>
      <c r="N65" s="28">
        <v>116871796.58633235</v>
      </c>
      <c r="O65" s="28"/>
      <c r="P65" s="28"/>
      <c r="Q65" s="28"/>
      <c r="R65" s="28"/>
      <c r="S65" s="28"/>
      <c r="T65" s="21"/>
      <c r="U65" s="21"/>
      <c r="V65" s="21"/>
      <c r="W65" s="21"/>
      <c r="X65" s="21"/>
    </row>
    <row r="66" spans="1:24" x14ac:dyDescent="0.2">
      <c r="C66" s="14"/>
    </row>
    <row r="67" spans="1:24" x14ac:dyDescent="0.2">
      <c r="C67" s="14"/>
    </row>
    <row r="68" spans="1:24" x14ac:dyDescent="0.2">
      <c r="A68" s="35" t="s">
        <v>46</v>
      </c>
      <c r="B68" s="14"/>
      <c r="C68" s="7"/>
      <c r="D68" s="7"/>
      <c r="E68" s="7"/>
      <c r="F68" s="7">
        <v>0</v>
      </c>
      <c r="G68" s="14">
        <v>-6102219.1499999985</v>
      </c>
      <c r="H68" s="8">
        <v>-6102219.1499999985</v>
      </c>
      <c r="M68" s="8">
        <v>-6102219.1499999985</v>
      </c>
      <c r="P68" s="587">
        <v>6102219.1499999985</v>
      </c>
      <c r="Q68" s="479"/>
      <c r="R68" s="479"/>
      <c r="S68" s="36"/>
    </row>
    <row r="69" spans="1:24" x14ac:dyDescent="0.2">
      <c r="A69" s="24" t="s">
        <v>24</v>
      </c>
      <c r="B69" s="14"/>
      <c r="C69" s="7"/>
      <c r="D69" s="7"/>
      <c r="E69" s="7"/>
      <c r="F69" s="7">
        <v>0</v>
      </c>
      <c r="G69" s="14">
        <v>3.1600000000034925</v>
      </c>
      <c r="H69" s="8">
        <v>3.1600000000034925</v>
      </c>
      <c r="M69" s="8">
        <v>3.1600000000034925</v>
      </c>
      <c r="P69" s="36">
        <v>-3.1600000000034925</v>
      </c>
      <c r="Q69" s="36"/>
      <c r="R69" s="36"/>
      <c r="S69" s="36"/>
    </row>
    <row r="70" spans="1:24" x14ac:dyDescent="0.2">
      <c r="B70" s="14"/>
      <c r="C70" s="14"/>
    </row>
    <row r="71" spans="1:24" s="22" customFormat="1" hidden="1" x14ac:dyDescent="0.2">
      <c r="A71" s="19" t="s">
        <v>441</v>
      </c>
      <c r="B71" s="20">
        <v>116871796.58633235</v>
      </c>
      <c r="C71" s="20">
        <v>0</v>
      </c>
      <c r="D71" s="20">
        <v>0</v>
      </c>
      <c r="E71" s="20">
        <v>0</v>
      </c>
      <c r="F71" s="21">
        <v>76826319.54460001</v>
      </c>
      <c r="G71" s="21">
        <v>-6102215.9899999984</v>
      </c>
      <c r="H71" s="21">
        <v>70724103.5546</v>
      </c>
      <c r="I71" s="21">
        <v>40045477.041732334</v>
      </c>
      <c r="J71" s="21">
        <v>0</v>
      </c>
      <c r="K71" s="21">
        <v>40045477.041732334</v>
      </c>
      <c r="L71" s="21">
        <v>0</v>
      </c>
      <c r="M71" s="21">
        <v>110769580.59633234</v>
      </c>
      <c r="N71" s="21">
        <v>116871796.58633235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x14ac:dyDescent="0.2">
      <c r="C72" s="14"/>
    </row>
    <row r="73" spans="1:24" x14ac:dyDescent="0.2">
      <c r="C73" s="14"/>
    </row>
    <row r="74" spans="1:24" ht="25.5" x14ac:dyDescent="0.2">
      <c r="A74" s="13" t="s">
        <v>62</v>
      </c>
      <c r="B74" s="15">
        <v>279742625.13921845</v>
      </c>
      <c r="C74" s="14">
        <v>0</v>
      </c>
      <c r="D74" s="14">
        <v>11667383</v>
      </c>
      <c r="F74" s="14">
        <v>1686161.9404887296</v>
      </c>
      <c r="G74" s="14">
        <v>251905820.29092485</v>
      </c>
      <c r="H74" s="8">
        <v>253591982.23141357</v>
      </c>
      <c r="I74" s="8">
        <v>0</v>
      </c>
      <c r="J74" s="8">
        <v>14483259.907804901</v>
      </c>
      <c r="K74" s="8">
        <v>14483259.907804901</v>
      </c>
      <c r="M74" s="8">
        <v>268075242.13921848</v>
      </c>
    </row>
    <row r="75" spans="1:24" x14ac:dyDescent="0.2">
      <c r="A75" s="24" t="s">
        <v>63</v>
      </c>
      <c r="B75" s="15">
        <v>0</v>
      </c>
      <c r="C75" s="14">
        <v>0</v>
      </c>
      <c r="D75" s="7"/>
      <c r="E75" s="7"/>
      <c r="F75" s="7"/>
      <c r="G75" s="14">
        <v>0</v>
      </c>
      <c r="H75" s="8">
        <v>0</v>
      </c>
      <c r="J75" s="8">
        <v>0</v>
      </c>
      <c r="K75" s="8">
        <v>0</v>
      </c>
      <c r="M75" s="8">
        <v>0</v>
      </c>
    </row>
    <row r="76" spans="1:24" ht="25.5" x14ac:dyDescent="0.2">
      <c r="A76" s="13" t="s">
        <v>64</v>
      </c>
      <c r="B76" s="15">
        <v>99053644.00995028</v>
      </c>
      <c r="C76" s="14">
        <v>0</v>
      </c>
      <c r="D76" s="14">
        <v>8929742</v>
      </c>
      <c r="F76" s="14">
        <v>-1874640.558746092</v>
      </c>
      <c r="G76" s="14">
        <v>74367475.883241385</v>
      </c>
      <c r="H76" s="8">
        <v>72492835.324495301</v>
      </c>
      <c r="I76" s="8">
        <v>0</v>
      </c>
      <c r="J76" s="8">
        <v>17631066.68545498</v>
      </c>
      <c r="K76" s="8">
        <v>17631066.68545498</v>
      </c>
      <c r="M76" s="8">
        <v>90123902.00995028</v>
      </c>
    </row>
    <row r="77" spans="1:24" x14ac:dyDescent="0.2">
      <c r="A77" s="13" t="s">
        <v>65</v>
      </c>
      <c r="B77" s="15">
        <v>569612589.51374626</v>
      </c>
      <c r="C77" s="14">
        <v>0</v>
      </c>
      <c r="D77" s="14">
        <v>8413666</v>
      </c>
      <c r="F77" s="14">
        <v>13203465.314711206</v>
      </c>
      <c r="G77" s="14">
        <v>431677300.30363542</v>
      </c>
      <c r="H77" s="8">
        <v>444880765.61834663</v>
      </c>
      <c r="I77" s="8">
        <v>0</v>
      </c>
      <c r="J77" s="8">
        <v>116318157.8953996</v>
      </c>
      <c r="K77" s="8">
        <v>116318157.8953996</v>
      </c>
      <c r="M77" s="8">
        <v>561198923.51374626</v>
      </c>
    </row>
    <row r="78" spans="1:24" x14ac:dyDescent="0.2">
      <c r="A78" s="13" t="s">
        <v>2</v>
      </c>
      <c r="B78" s="15">
        <v>216022564.50354844</v>
      </c>
      <c r="C78" s="14">
        <v>0</v>
      </c>
      <c r="F78" s="14">
        <v>160952689.5477446</v>
      </c>
      <c r="G78" s="14">
        <v>0</v>
      </c>
      <c r="H78" s="8">
        <v>160952689.5477446</v>
      </c>
      <c r="I78" s="8">
        <v>55069874.955803841</v>
      </c>
      <c r="K78" s="8">
        <v>55069874.955803841</v>
      </c>
      <c r="M78" s="8">
        <v>216022564.50354844</v>
      </c>
    </row>
    <row r="79" spans="1:24" x14ac:dyDescent="0.2">
      <c r="A79" s="13" t="s">
        <v>45</v>
      </c>
      <c r="B79" s="14">
        <v>0</v>
      </c>
      <c r="C79" s="14">
        <v>0</v>
      </c>
      <c r="M79" s="8">
        <v>0</v>
      </c>
    </row>
    <row r="80" spans="1:24" x14ac:dyDescent="0.2">
      <c r="C80" s="14"/>
    </row>
    <row r="81" spans="1:24" x14ac:dyDescent="0.2">
      <c r="A81" s="24" t="s">
        <v>443</v>
      </c>
      <c r="B81" s="14">
        <v>1164431423.1664634</v>
      </c>
      <c r="C81" s="16">
        <v>0</v>
      </c>
      <c r="D81" s="16">
        <v>29010791</v>
      </c>
      <c r="E81" s="16">
        <v>0</v>
      </c>
      <c r="F81" s="8">
        <v>173967676.24419844</v>
      </c>
      <c r="G81" s="8">
        <v>757950596.47780156</v>
      </c>
      <c r="H81" s="8">
        <v>931918272.72200012</v>
      </c>
      <c r="I81" s="8">
        <v>55069874.955803841</v>
      </c>
      <c r="J81" s="8">
        <v>148432484.48865947</v>
      </c>
      <c r="K81" s="8">
        <v>203502359.44446331</v>
      </c>
      <c r="L81" s="8">
        <v>0</v>
      </c>
      <c r="M81" s="8">
        <v>1135420632.1664634</v>
      </c>
      <c r="N81" s="18">
        <v>1135420632.1664634</v>
      </c>
      <c r="O81" s="18"/>
      <c r="P81" s="8"/>
      <c r="Q81" s="8"/>
      <c r="R81" s="8"/>
      <c r="S81" s="8"/>
    </row>
    <row r="82" spans="1:24" x14ac:dyDescent="0.2">
      <c r="C82" s="14"/>
    </row>
    <row r="83" spans="1:24" ht="25.5" x14ac:dyDescent="0.2">
      <c r="A83" s="90" t="s">
        <v>288</v>
      </c>
      <c r="B83" s="14">
        <v>0</v>
      </c>
      <c r="C83" s="14"/>
      <c r="G83" s="14">
        <v>0</v>
      </c>
      <c r="H83" s="8">
        <v>0</v>
      </c>
      <c r="M83" s="8">
        <v>0</v>
      </c>
      <c r="N83" s="10">
        <v>0</v>
      </c>
      <c r="O83" s="10"/>
      <c r="P83" s="10"/>
      <c r="Q83" s="10"/>
      <c r="R83" s="10"/>
      <c r="S83" s="10"/>
      <c r="T83" s="18"/>
      <c r="U83" s="18"/>
      <c r="V83" s="18"/>
      <c r="W83" s="18"/>
    </row>
    <row r="84" spans="1:24" x14ac:dyDescent="0.2">
      <c r="A84" s="581" t="s">
        <v>331</v>
      </c>
      <c r="B84" s="14"/>
      <c r="C84" s="14"/>
      <c r="D84" s="583">
        <v>30899100</v>
      </c>
      <c r="N84" s="10"/>
      <c r="O84" s="10"/>
      <c r="P84" s="10"/>
      <c r="Q84" s="10"/>
      <c r="R84" s="10"/>
      <c r="S84" s="10"/>
      <c r="T84" s="18"/>
      <c r="U84" s="18"/>
      <c r="V84" s="18"/>
      <c r="W84" s="18"/>
    </row>
    <row r="85" spans="1:24" x14ac:dyDescent="0.2">
      <c r="A85" s="13" t="s">
        <v>444</v>
      </c>
      <c r="B85" s="14"/>
      <c r="C85" s="14"/>
      <c r="M85" s="8">
        <v>0</v>
      </c>
      <c r="P85" s="10">
        <v>0</v>
      </c>
      <c r="Q85" s="10"/>
      <c r="R85" s="10"/>
      <c r="S85" s="10"/>
    </row>
    <row r="86" spans="1:24" x14ac:dyDescent="0.2">
      <c r="A86" s="13" t="s">
        <v>445</v>
      </c>
      <c r="B86" s="14">
        <v>0</v>
      </c>
      <c r="C86" s="14"/>
    </row>
    <row r="87" spans="1:24" s="22" customFormat="1" x14ac:dyDescent="0.2">
      <c r="A87" s="19" t="s">
        <v>446</v>
      </c>
      <c r="B87" s="23">
        <v>1164431423.1664634</v>
      </c>
      <c r="C87" s="20">
        <v>0</v>
      </c>
      <c r="D87" s="23">
        <v>59909891</v>
      </c>
      <c r="E87" s="20">
        <v>0</v>
      </c>
      <c r="F87" s="21">
        <v>173967676.24419844</v>
      </c>
      <c r="G87" s="21">
        <v>757950596.47780156</v>
      </c>
      <c r="H87" s="21">
        <v>931918272.72200012</v>
      </c>
      <c r="I87" s="21">
        <v>55069874.955803841</v>
      </c>
      <c r="J87" s="21">
        <v>148432484.48865947</v>
      </c>
      <c r="K87" s="21">
        <v>203502359.44446331</v>
      </c>
      <c r="L87" s="21">
        <v>0</v>
      </c>
      <c r="M87" s="21">
        <v>1135420632.1664634</v>
      </c>
      <c r="N87" s="21">
        <v>1135420632.1664634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</row>
    <row r="88" spans="1:24" x14ac:dyDescent="0.2">
      <c r="C88" s="14"/>
    </row>
    <row r="89" spans="1:24" x14ac:dyDescent="0.2">
      <c r="C89" s="14"/>
    </row>
    <row r="90" spans="1:24" s="22" customFormat="1" x14ac:dyDescent="0.2">
      <c r="A90" s="19" t="s">
        <v>66</v>
      </c>
      <c r="B90" s="25">
        <v>117928960.46205175</v>
      </c>
      <c r="C90" s="26">
        <v>0</v>
      </c>
      <c r="D90" s="26"/>
      <c r="E90" s="27"/>
      <c r="F90" s="27">
        <v>2893159</v>
      </c>
      <c r="G90" s="27">
        <v>90068176.100000009</v>
      </c>
      <c r="H90" s="21">
        <v>92961335.100000009</v>
      </c>
      <c r="I90" s="21">
        <v>0</v>
      </c>
      <c r="J90" s="21">
        <v>24967625.362051737</v>
      </c>
      <c r="K90" s="21">
        <v>24967625.362051737</v>
      </c>
      <c r="L90" s="21"/>
      <c r="M90" s="21">
        <v>117928960.46205175</v>
      </c>
      <c r="N90" s="28">
        <v>117928960.46205175</v>
      </c>
      <c r="O90" s="28"/>
      <c r="P90" s="28"/>
      <c r="Q90" s="28"/>
      <c r="R90" s="28"/>
      <c r="S90" s="28"/>
      <c r="T90" s="21"/>
      <c r="U90" s="21"/>
      <c r="V90" s="21"/>
      <c r="W90" s="21"/>
      <c r="X90" s="21"/>
    </row>
    <row r="91" spans="1:24" s="22" customFormat="1" x14ac:dyDescent="0.2">
      <c r="A91" s="19"/>
      <c r="B91" s="19"/>
      <c r="C91" s="26"/>
      <c r="D91" s="26"/>
      <c r="E91" s="26"/>
      <c r="F91" s="26"/>
      <c r="G91" s="26"/>
      <c r="H91" s="21"/>
      <c r="I91" s="21"/>
      <c r="J91" s="21"/>
      <c r="K91" s="21"/>
      <c r="L91" s="21"/>
      <c r="M91" s="21"/>
      <c r="N91" s="28"/>
      <c r="O91" s="28"/>
      <c r="P91" s="28"/>
      <c r="Q91" s="28"/>
      <c r="R91" s="28"/>
      <c r="S91" s="28"/>
      <c r="T91" s="21"/>
      <c r="U91" s="21"/>
      <c r="V91" s="21"/>
      <c r="W91" s="21"/>
      <c r="X91" s="21"/>
    </row>
    <row r="92" spans="1:24" s="22" customFormat="1" x14ac:dyDescent="0.2">
      <c r="A92" s="29" t="s">
        <v>54</v>
      </c>
      <c r="B92" s="29"/>
      <c r="C92" s="26"/>
      <c r="D92" s="26"/>
      <c r="E92" s="26"/>
      <c r="F92" s="26">
        <v>-2692997.8500001431</v>
      </c>
      <c r="G92" s="26"/>
      <c r="H92" s="21">
        <v>-2692997.8500001431</v>
      </c>
      <c r="I92" s="21"/>
      <c r="J92" s="21"/>
      <c r="K92" s="21"/>
      <c r="L92" s="21"/>
      <c r="M92" s="21">
        <v>-2692997.8500001431</v>
      </c>
      <c r="N92" s="28">
        <v>-2692997.8500001431</v>
      </c>
      <c r="O92" s="28"/>
      <c r="P92" s="36">
        <v>2692997.8500001431</v>
      </c>
      <c r="Q92" s="36"/>
      <c r="R92" s="36"/>
      <c r="S92" s="36"/>
      <c r="T92" s="21"/>
      <c r="U92" s="21"/>
      <c r="V92" s="21"/>
      <c r="W92" s="21"/>
      <c r="X92" s="21"/>
    </row>
    <row r="93" spans="1:24" x14ac:dyDescent="0.2">
      <c r="C93" s="14"/>
    </row>
    <row r="94" spans="1:24" x14ac:dyDescent="0.2">
      <c r="B94" s="2">
        <v>1797848128.7769976</v>
      </c>
      <c r="C94" s="2">
        <v>0</v>
      </c>
      <c r="D94" s="2">
        <v>81411391</v>
      </c>
      <c r="E94" s="2">
        <v>0</v>
      </c>
      <c r="F94" s="10">
        <v>433664561.15925157</v>
      </c>
      <c r="G94" s="10">
        <v>1770345087.4283481</v>
      </c>
      <c r="H94" s="10">
        <v>2204009648.5875998</v>
      </c>
      <c r="I94" s="10">
        <v>127199529.40210792</v>
      </c>
      <c r="J94" s="10">
        <v>361614694.40689224</v>
      </c>
      <c r="K94" s="10">
        <v>488814223.80900013</v>
      </c>
      <c r="L94" s="10">
        <v>0</v>
      </c>
      <c r="M94" s="10">
        <v>2692823872.3966007</v>
      </c>
      <c r="N94" s="10">
        <v>2686032284.2179193</v>
      </c>
      <c r="O94" s="10"/>
      <c r="P94" s="10"/>
      <c r="Q94" s="10"/>
      <c r="R94" s="10"/>
      <c r="S94" s="10"/>
    </row>
    <row r="95" spans="1:24" x14ac:dyDescent="0.2">
      <c r="C95" s="14"/>
    </row>
    <row r="96" spans="1:24" x14ac:dyDescent="0.2">
      <c r="B96" s="16">
        <v>-1797848128.7769976</v>
      </c>
      <c r="C96" s="16">
        <v>0</v>
      </c>
      <c r="D96" s="16">
        <v>0</v>
      </c>
      <c r="E96" s="16">
        <v>0</v>
      </c>
      <c r="F96" s="8">
        <v>0</v>
      </c>
      <c r="G96" s="8">
        <v>-3.1599998474121094</v>
      </c>
      <c r="H96" s="8">
        <v>-3.1599998474121094</v>
      </c>
      <c r="I96" s="8">
        <v>0</v>
      </c>
      <c r="J96" s="8">
        <v>0</v>
      </c>
      <c r="K96" s="8">
        <v>0</v>
      </c>
      <c r="M96" s="8">
        <v>-3.1599998474121094</v>
      </c>
      <c r="N96" s="8">
        <v>81411391</v>
      </c>
      <c r="O96" s="8"/>
      <c r="P96" s="8"/>
      <c r="Q96" s="8"/>
      <c r="R96" s="8"/>
      <c r="S96" s="8"/>
    </row>
    <row r="97" spans="1:20" x14ac:dyDescent="0.2">
      <c r="C97" s="14"/>
    </row>
    <row r="98" spans="1:20" x14ac:dyDescent="0.2">
      <c r="A98" s="460" t="s">
        <v>69</v>
      </c>
      <c r="B98" s="24"/>
      <c r="C98" s="7"/>
      <c r="D98" s="7">
        <v>-81411391</v>
      </c>
      <c r="E98" s="7"/>
      <c r="F98" s="7"/>
      <c r="G98" s="7"/>
      <c r="M98" s="18">
        <v>6791588.1786808893</v>
      </c>
      <c r="P98" s="459">
        <v>-6791588.1786808893</v>
      </c>
      <c r="Q98" s="18"/>
      <c r="R98" s="18"/>
      <c r="S98" s="18"/>
      <c r="T98" s="8">
        <v>-6791589.3965997901</v>
      </c>
    </row>
    <row r="99" spans="1:20" x14ac:dyDescent="0.2">
      <c r="A99" s="19" t="s">
        <v>67</v>
      </c>
      <c r="B99" s="26">
        <v>-1797848128.7769976</v>
      </c>
      <c r="C99" s="26">
        <v>0</v>
      </c>
    </row>
    <row r="100" spans="1:20" x14ac:dyDescent="0.2">
      <c r="A100" s="34"/>
      <c r="B100" s="30"/>
      <c r="C100" s="14"/>
    </row>
    <row r="101" spans="1:20" x14ac:dyDescent="0.2">
      <c r="A101" s="34"/>
    </row>
    <row r="102" spans="1:20" x14ac:dyDescent="0.2">
      <c r="B102" s="31"/>
    </row>
    <row r="103" spans="1:20" x14ac:dyDescent="0.2">
      <c r="B103" s="31"/>
    </row>
    <row r="104" spans="1:20" x14ac:dyDescent="0.2">
      <c r="A104" s="32"/>
      <c r="B104" s="31"/>
    </row>
    <row r="105" spans="1:20" x14ac:dyDescent="0.2">
      <c r="A105" s="6"/>
      <c r="B105" s="31"/>
    </row>
    <row r="106" spans="1:20" x14ac:dyDescent="0.2">
      <c r="A106" s="19"/>
      <c r="B106" s="33"/>
    </row>
    <row r="108" spans="1:20" x14ac:dyDescent="0.2">
      <c r="A108" s="24"/>
      <c r="C108" s="31"/>
    </row>
    <row r="109" spans="1:20" x14ac:dyDescent="0.2">
      <c r="A109" s="24"/>
      <c r="C109" s="31"/>
    </row>
    <row r="110" spans="1:20" x14ac:dyDescent="0.2">
      <c r="A110" s="24"/>
      <c r="C110" s="31"/>
    </row>
    <row r="111" spans="1:20" x14ac:dyDescent="0.2">
      <c r="A111" s="24"/>
      <c r="C111" s="31"/>
    </row>
    <row r="112" spans="1:20" x14ac:dyDescent="0.2">
      <c r="A112" s="19"/>
      <c r="C112" s="33"/>
    </row>
  </sheetData>
  <pageMargins left="0.70866141732283472" right="0.70866141732283472" top="0.19685039370078741" bottom="0" header="0" footer="0"/>
  <pageSetup paperSize="8" scale="43" orientation="landscape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5"/>
  <sheetViews>
    <sheetView workbookViewId="0">
      <selection activeCell="D43" sqref="D43"/>
    </sheetView>
  </sheetViews>
  <sheetFormatPr defaultRowHeight="12.75" x14ac:dyDescent="0.2"/>
  <cols>
    <col min="1" max="1" width="15.7109375" style="178" customWidth="1"/>
    <col min="2" max="3" width="10.140625" bestFit="1" customWidth="1"/>
    <col min="4" max="4" width="17.28515625" customWidth="1"/>
    <col min="6" max="6" width="16.28515625" customWidth="1"/>
    <col min="7" max="7" width="12.5703125" bestFit="1" customWidth="1"/>
    <col min="8" max="8" width="10.7109375" bestFit="1" customWidth="1"/>
    <col min="9" max="9" width="12.7109375" bestFit="1" customWidth="1"/>
    <col min="10" max="10" width="11.140625" bestFit="1" customWidth="1"/>
    <col min="11" max="11" width="10.140625" bestFit="1" customWidth="1"/>
    <col min="12" max="12" width="11.140625" bestFit="1" customWidth="1"/>
    <col min="13" max="17" width="10.140625" bestFit="1" customWidth="1"/>
    <col min="18" max="18" width="11.140625" style="22" bestFit="1" customWidth="1"/>
    <col min="19" max="19" width="9.140625" style="371"/>
    <col min="20" max="20" width="10.140625" bestFit="1" customWidth="1"/>
  </cols>
  <sheetData>
    <row r="1" spans="1:20" s="372" customFormat="1" ht="77.25" customHeight="1" x14ac:dyDescent="0.2">
      <c r="A1" s="532">
        <v>44561</v>
      </c>
      <c r="B1" s="372" t="s">
        <v>40</v>
      </c>
      <c r="C1" s="372" t="s">
        <v>165</v>
      </c>
      <c r="D1" s="374" t="s">
        <v>7</v>
      </c>
      <c r="E1" s="375" t="s">
        <v>8</v>
      </c>
      <c r="F1" s="374" t="s">
        <v>9</v>
      </c>
      <c r="G1" s="372" t="s">
        <v>10</v>
      </c>
      <c r="H1" s="372" t="s">
        <v>11</v>
      </c>
      <c r="I1" s="372" t="s">
        <v>31</v>
      </c>
      <c r="J1" s="372" t="s">
        <v>1</v>
      </c>
      <c r="K1" s="372" t="s">
        <v>208</v>
      </c>
      <c r="L1" s="372" t="s">
        <v>209</v>
      </c>
      <c r="M1" s="372" t="s">
        <v>25</v>
      </c>
      <c r="N1" s="372" t="s">
        <v>26</v>
      </c>
      <c r="O1" s="372" t="s">
        <v>164</v>
      </c>
      <c r="P1" s="372" t="s">
        <v>27</v>
      </c>
      <c r="Q1" s="372" t="s">
        <v>3</v>
      </c>
      <c r="R1" s="373" t="s">
        <v>210</v>
      </c>
      <c r="T1" s="372" t="s">
        <v>28</v>
      </c>
    </row>
    <row r="3" spans="1:20" x14ac:dyDescent="0.2">
      <c r="A3" s="376" t="s">
        <v>125</v>
      </c>
      <c r="B3" s="2">
        <f>'Terv_tény intézmény'!M90</f>
        <v>5697559.879999999</v>
      </c>
      <c r="C3" s="93">
        <f>'Terv_tény intézmény'!J90</f>
        <v>-1018412.0999999586</v>
      </c>
      <c r="D3" s="2">
        <f>'Terv_tény településüz'!D110</f>
        <v>16096585.807285272</v>
      </c>
      <c r="E3" s="2">
        <f>'Terv_tény településüz'!E110</f>
        <v>5664392</v>
      </c>
      <c r="F3" s="2">
        <f>'Terv_tény településüz'!H110</f>
        <v>11484730.62438868</v>
      </c>
      <c r="G3" s="2">
        <f>'Terv_tény településüz'!K110</f>
        <v>7267881.8180792993</v>
      </c>
      <c r="H3" s="93">
        <f>'Terv_tény településüz'!L110</f>
        <v>-19271307.264312569</v>
      </c>
      <c r="I3" s="93">
        <f>'Terv_tény piac'!P6</f>
        <v>-22910948.400000006</v>
      </c>
      <c r="J3" s="2">
        <f>'Terv_tény parkolás'!G107</f>
        <v>51638243.034000017</v>
      </c>
      <c r="K3" s="2">
        <f>'Terv_tény parkolás'!H107</f>
        <v>6061712.2060000021</v>
      </c>
      <c r="L3" s="2">
        <f>'Terv_tény vagyongazd'!D119</f>
        <v>50506863.46592468</v>
      </c>
      <c r="M3" s="2">
        <f>'Terv_tény vagyongazd'!N119</f>
        <v>5830015.6029227078</v>
      </c>
      <c r="N3" s="2">
        <f>'Terv_tény vagyongazd'!G119</f>
        <v>712159.81792733073</v>
      </c>
      <c r="O3" s="2">
        <f>'Terv_tény vagyongazd'!H119</f>
        <v>5614362.4611077979</v>
      </c>
      <c r="P3" s="2">
        <f>'Terv_tény vagyongazd'!K119</f>
        <v>2620116.2696779817</v>
      </c>
      <c r="Q3" s="2">
        <f>'Terv_tény vagyongazd'!Q119</f>
        <v>-1659807.4188306481</v>
      </c>
      <c r="R3" s="94">
        <f t="shared" ref="R3:R8" si="0">SUM(B3:Q3)</f>
        <v>124334147.80417058</v>
      </c>
      <c r="S3" s="2"/>
      <c r="T3" s="2">
        <f>'Terv_tény vagyongazd'!R119</f>
        <v>3480977.846670121</v>
      </c>
    </row>
    <row r="4" spans="1:20" x14ac:dyDescent="0.2">
      <c r="A4" s="377" t="s">
        <v>126</v>
      </c>
      <c r="B4" s="2">
        <f>'Terv_tény intézmény'!M91</f>
        <v>4443128.595785439</v>
      </c>
      <c r="C4" s="93">
        <f>'Terv_tény intézmény'!J91</f>
        <v>-671562.66091949865</v>
      </c>
      <c r="D4" s="2">
        <f>'Terv_tény településüz'!D111</f>
        <v>11144867.091473009</v>
      </c>
      <c r="E4" s="2">
        <f>'Terv_tény településüz'!E111</f>
        <v>4831699.6168582374</v>
      </c>
      <c r="F4" s="2">
        <f>'Terv_tény településüz'!H111</f>
        <v>9277290.2377321534</v>
      </c>
      <c r="G4" s="2">
        <f>'Terv_tény településüz'!K111</f>
        <v>-9568528.1440330353</v>
      </c>
      <c r="H4" s="93">
        <f>'Terv_tény településüz'!L111</f>
        <v>-15572830.387317657</v>
      </c>
      <c r="I4" s="93">
        <f>'Terv_tény piac'!P7</f>
        <v>-20346028.468199238</v>
      </c>
      <c r="J4" s="480">
        <f>'Terv_tény parkolás'!G108</f>
        <v>43229811.24316477</v>
      </c>
      <c r="K4" s="2">
        <f>'Terv_tény parkolás'!H108</f>
        <v>4513545.0596705005</v>
      </c>
      <c r="L4" s="480">
        <f>'Terv_tény vagyongazd'!D120</f>
        <v>21990764.382197499</v>
      </c>
      <c r="M4" s="2">
        <f>'Terv_tény vagyongazd'!N120</f>
        <v>1039886.7428353876</v>
      </c>
      <c r="N4" s="2">
        <f>'Terv_tény vagyongazd'!G120</f>
        <v>-1583751.5909231305</v>
      </c>
      <c r="O4" s="2">
        <f>'Terv_tény vagyongazd'!H120</f>
        <v>4379485.8175695278</v>
      </c>
      <c r="P4" s="2">
        <f>'Terv_tény vagyongazd'!K120</f>
        <v>1361537.7097627148</v>
      </c>
      <c r="Q4" s="93">
        <f>'Terv_tény vagyongazd'!Q120</f>
        <v>-1417443.1846474446</v>
      </c>
      <c r="R4" s="94">
        <f t="shared" si="0"/>
        <v>57051872.061009228</v>
      </c>
      <c r="S4" s="2"/>
      <c r="T4" s="2">
        <f>'Terv_tény vagyongazd'!R120</f>
        <v>1703301.0380690396</v>
      </c>
    </row>
    <row r="5" spans="1:20" ht="45" x14ac:dyDescent="0.2">
      <c r="A5" s="377" t="s">
        <v>128</v>
      </c>
      <c r="B5" s="2">
        <f>'Terv_tény intézmény'!M92</f>
        <v>0</v>
      </c>
      <c r="C5" s="93">
        <f>'Terv_tény intézmény'!J92</f>
        <v>-1355293</v>
      </c>
      <c r="D5" s="2">
        <f>'Terv_tény településüz'!D112</f>
        <v>1588218</v>
      </c>
      <c r="E5" s="2">
        <f>'Terv_tény településüz'!E112</f>
        <v>0</v>
      </c>
      <c r="F5" s="2">
        <f>'Terv_tény településüz'!H112</f>
        <v>-91782</v>
      </c>
      <c r="G5" s="2">
        <f>'Terv_tény településüz'!K112</f>
        <v>4465218</v>
      </c>
      <c r="H5" s="93">
        <f>'Terv_tény településüz'!L112</f>
        <v>-5166282</v>
      </c>
      <c r="I5" s="93">
        <f>'Terv_tény piac'!P8</f>
        <v>-1117000</v>
      </c>
      <c r="J5" s="2">
        <f>'Terv_tény parkolás'!G110</f>
        <v>0</v>
      </c>
      <c r="K5" s="2">
        <f>'Terv_tény parkolás'!H110</f>
        <v>0</v>
      </c>
      <c r="L5" s="2">
        <f>'Terv_tény vagyongazd'!D121</f>
        <v>18381422.540646695</v>
      </c>
      <c r="M5" s="2">
        <f>'Terv_tény vagyongazd'!N121</f>
        <v>-25354.673462924315</v>
      </c>
      <c r="N5" s="2">
        <f>'Terv_tény vagyongazd'!G121</f>
        <v>132612.70753461026</v>
      </c>
      <c r="O5" s="2">
        <f>'Terv_tény vagyongazd'!H121</f>
        <v>304434.96241797839</v>
      </c>
      <c r="P5" s="2">
        <f>'Terv_tény vagyongazd'!K121</f>
        <v>286325.44222074724</v>
      </c>
      <c r="Q5" s="2">
        <f>'Terv_tény vagyongazd'!Q121</f>
        <v>-365474.387098426</v>
      </c>
      <c r="R5" s="94">
        <f t="shared" si="0"/>
        <v>17037045.592258684</v>
      </c>
      <c r="S5" s="2"/>
      <c r="T5" s="2">
        <f>'Terv_tény vagyongazd'!R121</f>
        <v>206905.37774132373</v>
      </c>
    </row>
    <row r="6" spans="1:20" ht="45" x14ac:dyDescent="0.2">
      <c r="A6" s="378" t="s">
        <v>129</v>
      </c>
      <c r="B6" s="2">
        <f>'Terv_tény intézmény'!M93</f>
        <v>1254431.2842145599</v>
      </c>
      <c r="C6" s="93">
        <f>'Terv_tény intézmény'!J93</f>
        <v>1008443.56091954</v>
      </c>
      <c r="D6" s="2">
        <f>'Terv_tény településüz'!D113</f>
        <v>3363500.7158122612</v>
      </c>
      <c r="E6" s="2">
        <f>'Terv_tény településüz'!E113</f>
        <v>832692.38314176246</v>
      </c>
      <c r="F6" s="2">
        <f>'Terv_tény településüz'!H113</f>
        <v>2299222.3866565283</v>
      </c>
      <c r="G6" s="2">
        <f>'Terv_tény településüz'!K113</f>
        <v>12371191.962112334</v>
      </c>
      <c r="H6" s="93">
        <f>'Terv_tény településüz'!L113</f>
        <v>1467805.1230050884</v>
      </c>
      <c r="I6" s="93">
        <f>'Terv_tény piac'!P9</f>
        <v>-1447919.9318007668</v>
      </c>
      <c r="J6" s="2">
        <f>'Terv_tény parkolás'!G112</f>
        <v>8408431.7908352464</v>
      </c>
      <c r="K6" s="2">
        <f>'Terv_tény parkolás'!H112</f>
        <v>1548167.1463295016</v>
      </c>
      <c r="L6" s="2">
        <f>'Terv_tény vagyongazd'!D122</f>
        <v>10134676.543080483</v>
      </c>
      <c r="M6" s="2">
        <f>'Terv_tény vagyongazd'!N122</f>
        <v>4815483.533550255</v>
      </c>
      <c r="N6" s="2">
        <f>'Terv_tény vagyongazd'!G122</f>
        <v>2163298.7013158612</v>
      </c>
      <c r="O6" s="2">
        <f>'Terv_tény vagyongazd'!H122</f>
        <v>930441.6811202867</v>
      </c>
      <c r="P6" s="2">
        <f>'Terv_tény vagyongazd'!K122</f>
        <v>972253.11769452319</v>
      </c>
      <c r="Q6" s="2">
        <f>'Terv_tény vagyongazd'!Q122</f>
        <v>123110.1529152263</v>
      </c>
      <c r="R6" s="94">
        <f t="shared" si="0"/>
        <v>50245230.150902674</v>
      </c>
      <c r="S6" s="2"/>
      <c r="T6" s="2">
        <f>'Terv_tény vagyongazd'!R122</f>
        <v>1570771.430859765</v>
      </c>
    </row>
    <row r="7" spans="1:20" ht="33.75" x14ac:dyDescent="0.2">
      <c r="A7" s="377" t="s">
        <v>127</v>
      </c>
      <c r="B7" s="2"/>
      <c r="C7" s="93"/>
      <c r="D7" s="2"/>
      <c r="E7" s="2"/>
      <c r="F7" s="2"/>
      <c r="G7" s="2"/>
      <c r="H7" s="93"/>
      <c r="I7" s="93"/>
      <c r="J7" s="2"/>
      <c r="K7" s="2"/>
      <c r="L7" s="2"/>
      <c r="M7" s="2"/>
      <c r="N7" s="2"/>
      <c r="O7" s="2"/>
      <c r="P7" s="2"/>
      <c r="Q7" s="2"/>
      <c r="R7" s="94">
        <f t="shared" si="0"/>
        <v>0</v>
      </c>
      <c r="S7" s="2"/>
      <c r="T7" s="2"/>
    </row>
    <row r="8" spans="1:20" x14ac:dyDescent="0.2">
      <c r="C8" s="92"/>
      <c r="H8" s="92"/>
      <c r="I8" s="92"/>
      <c r="R8" s="94">
        <f t="shared" si="0"/>
        <v>0</v>
      </c>
    </row>
    <row r="9" spans="1:20" x14ac:dyDescent="0.2">
      <c r="C9" s="92"/>
      <c r="H9" s="92"/>
      <c r="I9" s="92"/>
    </row>
    <row r="10" spans="1:20" x14ac:dyDescent="0.2">
      <c r="B10" s="2">
        <f>SUM(B4:B7)</f>
        <v>5697559.879999999</v>
      </c>
      <c r="C10" s="93">
        <f t="shared" ref="C10:T10" si="1">SUM(C4:C7)</f>
        <v>-1018412.0999999586</v>
      </c>
      <c r="D10" s="2">
        <f t="shared" si="1"/>
        <v>16096585.807285272</v>
      </c>
      <c r="E10" s="2">
        <f t="shared" si="1"/>
        <v>5664392</v>
      </c>
      <c r="F10" s="2">
        <f t="shared" si="1"/>
        <v>11484730.624388682</v>
      </c>
      <c r="G10" s="2">
        <f t="shared" si="1"/>
        <v>7267881.8180792984</v>
      </c>
      <c r="H10" s="93">
        <f t="shared" si="1"/>
        <v>-19271307.264312569</v>
      </c>
      <c r="I10" s="93">
        <f t="shared" si="1"/>
        <v>-22910948.400000006</v>
      </c>
      <c r="J10" s="2">
        <f t="shared" si="1"/>
        <v>51638243.034000017</v>
      </c>
      <c r="K10" s="2">
        <f t="shared" si="1"/>
        <v>6061712.2060000021</v>
      </c>
      <c r="L10" s="2">
        <f t="shared" si="1"/>
        <v>50506863.46592468</v>
      </c>
      <c r="M10" s="2">
        <f t="shared" si="1"/>
        <v>5830015.602922718</v>
      </c>
      <c r="N10" s="2">
        <f t="shared" si="1"/>
        <v>712159.81792734098</v>
      </c>
      <c r="O10" s="2">
        <f t="shared" si="1"/>
        <v>5614362.4611077933</v>
      </c>
      <c r="P10" s="2">
        <f t="shared" si="1"/>
        <v>2620116.2696779855</v>
      </c>
      <c r="Q10" s="2">
        <f t="shared" si="1"/>
        <v>-1659807.4188306443</v>
      </c>
      <c r="R10" s="94">
        <f>SUM(R4:R7)</f>
        <v>124334147.80417059</v>
      </c>
      <c r="S10" s="2"/>
      <c r="T10" s="2">
        <f t="shared" si="1"/>
        <v>3480977.8466701284</v>
      </c>
    </row>
    <row r="11" spans="1:20" x14ac:dyDescent="0.2">
      <c r="B11" s="2">
        <f>+B10-B3</f>
        <v>0</v>
      </c>
      <c r="C11" s="2">
        <f t="shared" ref="C11:T11" si="2">+C10-C3</f>
        <v>0</v>
      </c>
      <c r="D11" s="2">
        <f t="shared" si="2"/>
        <v>0</v>
      </c>
      <c r="E11" s="2">
        <f t="shared" si="2"/>
        <v>0</v>
      </c>
      <c r="F11" s="2">
        <f t="shared" si="2"/>
        <v>0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1.0244548320770264E-8</v>
      </c>
      <c r="N11" s="2">
        <f t="shared" si="2"/>
        <v>1.0244548320770264E-8</v>
      </c>
      <c r="O11" s="2">
        <f t="shared" si="2"/>
        <v>0</v>
      </c>
      <c r="P11" s="2">
        <f t="shared" si="2"/>
        <v>3.7252902984619141E-9</v>
      </c>
      <c r="Q11" s="2">
        <f t="shared" si="2"/>
        <v>3.7252902984619141E-9</v>
      </c>
      <c r="R11" s="94">
        <f t="shared" si="2"/>
        <v>0</v>
      </c>
      <c r="S11" s="2"/>
      <c r="T11" s="2">
        <f t="shared" si="2"/>
        <v>7.4505805969238281E-9</v>
      </c>
    </row>
    <row r="15" spans="1:20" s="372" customFormat="1" ht="77.25" hidden="1" customHeight="1" x14ac:dyDescent="0.2">
      <c r="A15" s="532">
        <v>44377</v>
      </c>
      <c r="B15" s="372" t="s">
        <v>40</v>
      </c>
      <c r="C15" s="372" t="s">
        <v>165</v>
      </c>
      <c r="D15" s="374" t="s">
        <v>7</v>
      </c>
      <c r="E15" s="375" t="s">
        <v>8</v>
      </c>
      <c r="F15" s="374" t="s">
        <v>9</v>
      </c>
      <c r="G15" s="372" t="s">
        <v>10</v>
      </c>
      <c r="H15" s="372" t="s">
        <v>11</v>
      </c>
      <c r="I15" s="372" t="s">
        <v>31</v>
      </c>
      <c r="J15" s="372" t="s">
        <v>1</v>
      </c>
      <c r="K15" s="372" t="s">
        <v>208</v>
      </c>
      <c r="L15" s="372" t="s">
        <v>209</v>
      </c>
      <c r="M15" s="372" t="s">
        <v>25</v>
      </c>
      <c r="N15" s="372" t="s">
        <v>26</v>
      </c>
      <c r="O15" s="372" t="s">
        <v>164</v>
      </c>
      <c r="P15" s="372" t="s">
        <v>27</v>
      </c>
      <c r="Q15" s="372" t="s">
        <v>3</v>
      </c>
      <c r="R15" s="373" t="s">
        <v>210</v>
      </c>
      <c r="T15" s="372" t="s">
        <v>28</v>
      </c>
    </row>
    <row r="16" spans="1:20" s="463" customFormat="1" hidden="1" x14ac:dyDescent="0.2">
      <c r="A16" s="178"/>
      <c r="R16" s="22"/>
    </row>
    <row r="17" spans="1:20" s="463" customFormat="1" hidden="1" x14ac:dyDescent="0.2">
      <c r="A17" s="376" t="s">
        <v>125</v>
      </c>
      <c r="B17" s="2">
        <f>'Terv_tény intézmény'!M125</f>
        <v>-30836521.560000002</v>
      </c>
      <c r="C17" s="2">
        <f>'Terv_tény intézmény'!J125</f>
        <v>-13081586.299999978</v>
      </c>
      <c r="D17" s="2">
        <f>'Terv_tény településüz'!D153</f>
        <v>-12486900.838002086</v>
      </c>
      <c r="E17" s="2">
        <f>'Terv_tény településüz'!E153</f>
        <v>2832196</v>
      </c>
      <c r="F17" s="2">
        <f>'Terv_tény településüz'!H153</f>
        <v>-19664352.915611319</v>
      </c>
      <c r="G17" s="2">
        <f>'Terv_tény településüz'!K153</f>
        <v>-165453261.34521574</v>
      </c>
      <c r="H17" s="2">
        <f>'Terv_tény településüz'!L153</f>
        <v>-87990461.488450497</v>
      </c>
      <c r="I17" s="2">
        <f>'Terv_tény piac'!M6</f>
        <v>-45938973.800000004</v>
      </c>
      <c r="J17" s="2">
        <f>'Terv_tény parkolás'!G153</f>
        <v>-16724112.957999986</v>
      </c>
      <c r="K17" s="2">
        <f>'Terv_tény parkolás'!H153</f>
        <v>-17084329.601999998</v>
      </c>
      <c r="L17" s="2">
        <f>'Terv_tény vagyongazd'!D155</f>
        <v>-59781824.544075325</v>
      </c>
      <c r="M17" s="2">
        <f>'Terv_tény vagyongazd'!N155</f>
        <v>-35116670.40707729</v>
      </c>
      <c r="N17" s="2">
        <f>'Terv_tény vagyongazd'!G155</f>
        <v>-66778360.512072667</v>
      </c>
      <c r="O17" s="2">
        <f>'Terv_tény vagyongazd'!H155</f>
        <v>-11797756.748892203</v>
      </c>
      <c r="P17" s="2">
        <f>'Terv_tény vagyongazd'!K155</f>
        <v>-20594372.540322017</v>
      </c>
      <c r="Q17" s="2">
        <f>'Terv_tény vagyongazd'!Q155</f>
        <v>-22640717.828830644</v>
      </c>
      <c r="R17" s="94">
        <f t="shared" ref="R17:R22" si="3">SUM(B17:Q17)</f>
        <v>-623138007.3885498</v>
      </c>
      <c r="S17" s="2"/>
      <c r="T17" s="2">
        <f>'Terv_tény vagyongazd'!R155</f>
        <v>-38925452.563329875</v>
      </c>
    </row>
    <row r="18" spans="1:20" s="463" customFormat="1" hidden="1" x14ac:dyDescent="0.2">
      <c r="A18" s="377" t="s">
        <v>126</v>
      </c>
      <c r="B18" s="2">
        <f>'Terv_tény intézmény'!M126</f>
        <v>-26723666.45210728</v>
      </c>
      <c r="C18" s="2">
        <f>'Terv_tény intézmény'!J126</f>
        <v>-10038483.580459749</v>
      </c>
      <c r="D18" s="2">
        <f>'Terv_tény településüz'!D154</f>
        <v>-12396552.556036569</v>
      </c>
      <c r="E18" s="2">
        <f>'Terv_tény településüz'!E154</f>
        <v>2415849.8084291187</v>
      </c>
      <c r="F18" s="2">
        <f>'Terv_tény településüz'!H154</f>
        <v>-16929088.245026469</v>
      </c>
      <c r="G18" s="2">
        <f>'Terv_tény településüz'!K154</f>
        <v>-147035715.45437786</v>
      </c>
      <c r="H18" s="2">
        <f>'Terv_tény településüz'!L154</f>
        <v>-71064652.425631836</v>
      </c>
      <c r="I18" s="2">
        <f>'Terv_tény piac'!M7</f>
        <v>-39372039.334099621</v>
      </c>
      <c r="J18" s="2">
        <f>'Terv_tény parkolás'!G154</f>
        <v>-15070201.853417609</v>
      </c>
      <c r="K18" s="2">
        <f>'Terv_tény parkolás'!H154</f>
        <v>-15200041.675164748</v>
      </c>
      <c r="L18" s="2">
        <f>'Terv_tény vagyongazd'!D156</f>
        <v>-44090243.880695224</v>
      </c>
      <c r="M18" s="2">
        <f>'Terv_tény vagyongazd'!N156</f>
        <v>-33004133.428103313</v>
      </c>
      <c r="N18" s="2">
        <f>'Terv_tény vagyongazd'!G156</f>
        <v>-58973220.819333091</v>
      </c>
      <c r="O18" s="2">
        <f>'Terv_tény vagyongazd'!H156</f>
        <v>-10291540.330380663</v>
      </c>
      <c r="P18" s="2">
        <f>'Terv_tény vagyongazd'!K156</f>
        <v>-18295855.028225791</v>
      </c>
      <c r="Q18" s="2">
        <f>'Terv_tény vagyongazd'!Q156</f>
        <v>-18028047.723402232</v>
      </c>
      <c r="R18" s="94">
        <f t="shared" si="3"/>
        <v>-534097632.97803295</v>
      </c>
      <c r="S18" s="2"/>
      <c r="T18" s="2">
        <f>'Terv_tény vagyongazd'!R156</f>
        <v>-34369666.749727897</v>
      </c>
    </row>
    <row r="19" spans="1:20" s="463" customFormat="1" ht="45" hidden="1" x14ac:dyDescent="0.2">
      <c r="A19" s="377" t="s">
        <v>128</v>
      </c>
      <c r="B19" s="2">
        <f>'Terv_tény intézmény'!M127</f>
        <v>0</v>
      </c>
      <c r="C19" s="2">
        <f>'Terv_tény intézmény'!J127</f>
        <v>-2255293</v>
      </c>
      <c r="D19" s="2">
        <f>'Terv_tény településüz'!D155</f>
        <v>794109</v>
      </c>
      <c r="E19" s="2">
        <f>'Terv_tény településüz'!E155</f>
        <v>0</v>
      </c>
      <c r="F19" s="2">
        <f>'Terv_tény településüz'!H155</f>
        <v>-405891</v>
      </c>
      <c r="G19" s="2">
        <f>'Terv_tény településüz'!K155</f>
        <v>-5328891</v>
      </c>
      <c r="H19" s="2">
        <f>'Terv_tény településüz'!L155</f>
        <v>-8180391</v>
      </c>
      <c r="I19" s="2">
        <f>'Terv_tény piac'!M8</f>
        <v>-1717000</v>
      </c>
      <c r="J19" s="2">
        <f>'Terv_tény parkolás'!G155</f>
        <v>0</v>
      </c>
      <c r="K19" s="2">
        <f>'Terv_tény parkolás'!H124</f>
        <v>0</v>
      </c>
      <c r="L19" s="2">
        <f>'Terv_tény vagyongazd'!D157</f>
        <v>-10298068.314353306</v>
      </c>
      <c r="M19" s="2">
        <f>'Terv_tény vagyongazd'!N157</f>
        <v>-204845.52846292433</v>
      </c>
      <c r="N19" s="2">
        <f>'Terv_tény vagyongazd'!G157</f>
        <v>-46878.147465389746</v>
      </c>
      <c r="O19" s="2">
        <f>'Terv_tény vagyongazd'!H157</f>
        <v>124944.10741797838</v>
      </c>
      <c r="P19" s="2">
        <f>'Terv_tény vagyongazd'!K157</f>
        <v>106834.5872207472</v>
      </c>
      <c r="Q19" s="2">
        <f>'Terv_tény vagyongazd'!Q157</f>
        <v>-1744965.242098426</v>
      </c>
      <c r="R19" s="94">
        <f t="shared" si="3"/>
        <v>-29156335.537741318</v>
      </c>
      <c r="S19" s="2"/>
      <c r="T19" s="2">
        <f>'Terv_tény vagyongazd'!R157</f>
        <v>27414.522741323715</v>
      </c>
    </row>
    <row r="20" spans="1:20" s="463" customFormat="1" ht="45" hidden="1" x14ac:dyDescent="0.2">
      <c r="A20" s="378" t="s">
        <v>129</v>
      </c>
      <c r="B20" s="2">
        <f>'Terv_tény intézmény'!M128</f>
        <v>-4112855.10789272</v>
      </c>
      <c r="C20" s="2">
        <f>'Terv_tény intézmény'!J128</f>
        <v>-787809.71954023</v>
      </c>
      <c r="D20" s="2">
        <f>'Terv_tény településüz'!D156</f>
        <v>-884457.28196551674</v>
      </c>
      <c r="E20" s="2">
        <f>'Terv_tény településüz'!E156</f>
        <v>416346.19157088123</v>
      </c>
      <c r="F20" s="2">
        <f>'Terv_tény településüz'!H156</f>
        <v>-2329373.6705848509</v>
      </c>
      <c r="G20" s="2">
        <f>'Terv_tény településüz'!K156</f>
        <v>-13088654.890837859</v>
      </c>
      <c r="H20" s="2">
        <f>'Terv_tény településüz'!L156</f>
        <v>-8745418.0628186669</v>
      </c>
      <c r="I20" s="2">
        <f>'Terv_tény piac'!M9</f>
        <v>-4849934.4659003839</v>
      </c>
      <c r="J20" s="2">
        <f>'Terv_tény parkolás'!G158</f>
        <v>-1653911.1045823763</v>
      </c>
      <c r="K20" s="2">
        <f>'Terv_tény parkolás'!H158</f>
        <v>-1884287.9268352492</v>
      </c>
      <c r="L20" s="2">
        <f>'Terv_tény vagyongazd'!D158</f>
        <v>-5393512.3490267973</v>
      </c>
      <c r="M20" s="2">
        <f>'Terv_tény vagyongazd'!N158</f>
        <v>-1907691.4505110476</v>
      </c>
      <c r="N20" s="2">
        <f>'Terv_tény vagyongazd'!G158</f>
        <v>-7758261.5452741757</v>
      </c>
      <c r="O20" s="2">
        <f>'Terv_tény vagyongazd'!H158</f>
        <v>-1631160.5259295213</v>
      </c>
      <c r="P20" s="2">
        <f>'Terv_tény vagyongazd'!K158</f>
        <v>-2405352.0993169709</v>
      </c>
      <c r="Q20" s="2">
        <f>'Terv_tény vagyongazd'!Q158</f>
        <v>-2867704.8633299842</v>
      </c>
      <c r="R20" s="94">
        <f t="shared" si="3"/>
        <v>-59884038.872775465</v>
      </c>
      <c r="S20" s="2"/>
      <c r="T20" s="2">
        <f>'Terv_tény vagyongazd'!R158</f>
        <v>-4583200.3363433005</v>
      </c>
    </row>
    <row r="21" spans="1:20" s="463" customFormat="1" ht="33.75" hidden="1" x14ac:dyDescent="0.2">
      <c r="A21" s="377" t="s">
        <v>127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4">
        <f t="shared" si="3"/>
        <v>0</v>
      </c>
      <c r="S21" s="2"/>
      <c r="T21" s="2"/>
    </row>
    <row r="22" spans="1:20" s="463" customFormat="1" hidden="1" x14ac:dyDescent="0.2">
      <c r="A22" s="178"/>
      <c r="R22" s="94">
        <f t="shared" si="3"/>
        <v>0</v>
      </c>
    </row>
    <row r="23" spans="1:20" s="463" customFormat="1" hidden="1" x14ac:dyDescent="0.2">
      <c r="A23" s="178"/>
      <c r="R23" s="22"/>
    </row>
    <row r="24" spans="1:20" s="463" customFormat="1" hidden="1" x14ac:dyDescent="0.2">
      <c r="A24" s="178"/>
      <c r="B24" s="2">
        <f>SUM(B18:B21)</f>
        <v>-30836521.560000002</v>
      </c>
      <c r="C24" s="2">
        <f t="shared" ref="C24:Q24" si="4">SUM(C18:C21)</f>
        <v>-13081586.299999978</v>
      </c>
      <c r="D24" s="2">
        <f t="shared" si="4"/>
        <v>-12486900.838002086</v>
      </c>
      <c r="E24" s="2">
        <f t="shared" si="4"/>
        <v>2832196</v>
      </c>
      <c r="F24" s="2">
        <f t="shared" si="4"/>
        <v>-19664352.915611319</v>
      </c>
      <c r="G24" s="2">
        <f t="shared" si="4"/>
        <v>-165453261.34521571</v>
      </c>
      <c r="H24" s="2">
        <f t="shared" si="4"/>
        <v>-87990461.488450497</v>
      </c>
      <c r="I24" s="2">
        <f t="shared" si="4"/>
        <v>-45938973.800000004</v>
      </c>
      <c r="J24" s="2">
        <f t="shared" si="4"/>
        <v>-16724112.957999986</v>
      </c>
      <c r="K24" s="2">
        <f t="shared" si="4"/>
        <v>-17084329.601999998</v>
      </c>
      <c r="L24" s="2">
        <f t="shared" si="4"/>
        <v>-59781824.544075325</v>
      </c>
      <c r="M24" s="2">
        <f t="shared" si="4"/>
        <v>-35116670.407077283</v>
      </c>
      <c r="N24" s="2">
        <f t="shared" si="4"/>
        <v>-66778360.51207266</v>
      </c>
      <c r="O24" s="2">
        <f t="shared" si="4"/>
        <v>-11797756.748892207</v>
      </c>
      <c r="P24" s="2">
        <f t="shared" si="4"/>
        <v>-20594372.540322013</v>
      </c>
      <c r="Q24" s="2">
        <f t="shared" si="4"/>
        <v>-22640717.828830641</v>
      </c>
      <c r="R24" s="94">
        <f>SUM(R18:R21)</f>
        <v>-623138007.38854969</v>
      </c>
      <c r="S24" s="2"/>
      <c r="T24" s="2">
        <f t="shared" ref="T24" si="5">SUM(T18:T21)</f>
        <v>-38925452.563329875</v>
      </c>
    </row>
    <row r="25" spans="1:20" s="463" customFormat="1" hidden="1" x14ac:dyDescent="0.2">
      <c r="A25" s="178"/>
      <c r="B25" s="2">
        <f>+B24-B17</f>
        <v>0</v>
      </c>
      <c r="C25" s="2">
        <f t="shared" ref="C25:R25" si="6">+C24-C17</f>
        <v>0</v>
      </c>
      <c r="D25" s="2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0</v>
      </c>
      <c r="H25" s="2">
        <f t="shared" si="6"/>
        <v>0</v>
      </c>
      <c r="I25" s="2">
        <f t="shared" si="6"/>
        <v>0</v>
      </c>
      <c r="J25" s="2">
        <f t="shared" si="6"/>
        <v>0</v>
      </c>
      <c r="K25" s="2">
        <f t="shared" si="6"/>
        <v>0</v>
      </c>
      <c r="L25" s="2">
        <f t="shared" si="6"/>
        <v>0</v>
      </c>
      <c r="M25" s="2">
        <f t="shared" si="6"/>
        <v>0</v>
      </c>
      <c r="N25" s="2">
        <f t="shared" si="6"/>
        <v>0</v>
      </c>
      <c r="O25" s="2">
        <f t="shared" si="6"/>
        <v>0</v>
      </c>
      <c r="P25" s="2">
        <f t="shared" si="6"/>
        <v>0</v>
      </c>
      <c r="Q25" s="2">
        <f t="shared" si="6"/>
        <v>0</v>
      </c>
      <c r="R25" s="94">
        <f t="shared" si="6"/>
        <v>0</v>
      </c>
      <c r="S25" s="2"/>
      <c r="T25" s="2">
        <f t="shared" ref="T25" si="7">+T24-T17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179"/>
  <sheetViews>
    <sheetView view="pageBreakPreview" zoomScale="60" zoomScaleNormal="100" workbookViewId="0">
      <pane xSplit="1" ySplit="6" topLeftCell="B129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ColWidth="8.85546875" defaultRowHeight="12" x14ac:dyDescent="0.2"/>
  <cols>
    <col min="1" max="1" width="32.140625" style="398" customWidth="1"/>
    <col min="2" max="2" width="18.140625" style="398" customWidth="1"/>
    <col min="3" max="3" width="15.85546875" style="398" customWidth="1"/>
    <col min="4" max="4" width="14.5703125" style="398" customWidth="1"/>
    <col min="5" max="5" width="20.85546875" style="398" customWidth="1"/>
    <col min="6" max="6" width="12.5703125" style="398" customWidth="1"/>
    <col min="7" max="7" width="12" style="398" bestFit="1" customWidth="1"/>
    <col min="8" max="8" width="11.85546875" style="398" customWidth="1"/>
    <col min="9" max="9" width="12" style="398" bestFit="1" customWidth="1"/>
    <col min="10" max="10" width="11.7109375" style="398" bestFit="1" customWidth="1"/>
    <col min="11" max="11" width="12" style="398" bestFit="1" customWidth="1"/>
    <col min="12" max="14" width="12" style="398" customWidth="1"/>
    <col min="15" max="17" width="11.7109375" style="398" bestFit="1" customWidth="1"/>
    <col min="18" max="18" width="12" style="398" bestFit="1" customWidth="1"/>
    <col min="19" max="19" width="13.28515625" style="398" customWidth="1"/>
    <col min="20" max="20" width="11.7109375" style="398" bestFit="1" customWidth="1"/>
    <col min="21" max="21" width="13.85546875" style="398" customWidth="1"/>
    <col min="22" max="22" width="13.140625" style="398" customWidth="1"/>
    <col min="23" max="16384" width="8.85546875" style="398"/>
  </cols>
  <sheetData>
    <row r="2" spans="1:21" x14ac:dyDescent="0.2">
      <c r="A2" s="398" t="s">
        <v>70</v>
      </c>
    </row>
    <row r="3" spans="1:21" ht="42.75" customHeight="1" thickBot="1" x14ac:dyDescent="0.25">
      <c r="A3" s="160" t="s">
        <v>467</v>
      </c>
      <c r="E3" s="398" t="s">
        <v>377</v>
      </c>
    </row>
    <row r="4" spans="1:21" s="525" customFormat="1" ht="17.25" customHeight="1" thickTop="1" thickBot="1" x14ac:dyDescent="0.25">
      <c r="A4" s="524"/>
      <c r="B4" s="973"/>
      <c r="C4" s="974"/>
      <c r="D4" s="974"/>
      <c r="E4" s="975" t="s">
        <v>374</v>
      </c>
      <c r="F4" s="976"/>
      <c r="G4" s="976"/>
      <c r="H4" s="977" t="s">
        <v>375</v>
      </c>
      <c r="I4" s="978"/>
      <c r="J4" s="978"/>
      <c r="K4" s="979"/>
      <c r="L4" s="929"/>
      <c r="M4" s="929"/>
      <c r="N4" s="930"/>
      <c r="O4" s="980" t="s">
        <v>376</v>
      </c>
      <c r="P4" s="976"/>
      <c r="Q4" s="976"/>
      <c r="R4" s="976"/>
      <c r="S4" s="931"/>
      <c r="T4" s="932"/>
      <c r="U4" s="933"/>
    </row>
    <row r="5" spans="1:21" s="438" customFormat="1" ht="16.5" thickTop="1" x14ac:dyDescent="0.25">
      <c r="A5" s="436" t="s">
        <v>72</v>
      </c>
      <c r="B5" s="981" t="s">
        <v>286</v>
      </c>
      <c r="C5" s="982"/>
      <c r="D5" s="983"/>
      <c r="E5" s="994" t="s">
        <v>26</v>
      </c>
      <c r="F5" s="995"/>
      <c r="G5" s="996"/>
      <c r="H5" s="437" t="s">
        <v>164</v>
      </c>
      <c r="I5" s="984" t="s">
        <v>27</v>
      </c>
      <c r="J5" s="985"/>
      <c r="K5" s="986"/>
      <c r="L5" s="991" t="s">
        <v>194</v>
      </c>
      <c r="M5" s="992"/>
      <c r="N5" s="993"/>
      <c r="O5" s="987" t="s">
        <v>3</v>
      </c>
      <c r="P5" s="988"/>
      <c r="Q5" s="989"/>
      <c r="R5" s="987" t="s">
        <v>28</v>
      </c>
      <c r="S5" s="990" t="s">
        <v>29</v>
      </c>
      <c r="T5" s="990"/>
      <c r="U5" s="990"/>
    </row>
    <row r="6" spans="1:21" s="438" customFormat="1" ht="16.5" thickBot="1" x14ac:dyDescent="0.25">
      <c r="A6" s="436"/>
      <c r="B6" s="439" t="s">
        <v>22</v>
      </c>
      <c r="C6" s="440" t="s">
        <v>4</v>
      </c>
      <c r="D6" s="441" t="s">
        <v>12</v>
      </c>
      <c r="E6" s="445" t="s">
        <v>22</v>
      </c>
      <c r="F6" s="446" t="s">
        <v>4</v>
      </c>
      <c r="G6" s="447" t="s">
        <v>12</v>
      </c>
      <c r="H6" s="448" t="s">
        <v>4</v>
      </c>
      <c r="I6" s="449" t="s">
        <v>22</v>
      </c>
      <c r="J6" s="450" t="s">
        <v>4</v>
      </c>
      <c r="K6" s="451" t="s">
        <v>12</v>
      </c>
      <c r="L6" s="442" t="s">
        <v>22</v>
      </c>
      <c r="M6" s="443" t="s">
        <v>4</v>
      </c>
      <c r="N6" s="444" t="s">
        <v>12</v>
      </c>
      <c r="O6" s="452" t="s">
        <v>22</v>
      </c>
      <c r="P6" s="453" t="s">
        <v>4</v>
      </c>
      <c r="Q6" s="454" t="s">
        <v>12</v>
      </c>
      <c r="R6" s="455" t="s">
        <v>30</v>
      </c>
      <c r="S6" s="456" t="s">
        <v>22</v>
      </c>
      <c r="T6" s="456" t="s">
        <v>4</v>
      </c>
      <c r="U6" s="456" t="s">
        <v>12</v>
      </c>
    </row>
    <row r="7" spans="1:21" ht="20.100000000000001" customHeight="1" thickTop="1" x14ac:dyDescent="0.2">
      <c r="A7" s="277" t="s">
        <v>80</v>
      </c>
      <c r="B7" s="968"/>
      <c r="C7" s="433"/>
      <c r="D7" s="433"/>
      <c r="E7" s="162"/>
      <c r="F7" s="161"/>
      <c r="G7" s="163"/>
      <c r="H7" s="313"/>
      <c r="I7" s="162"/>
      <c r="J7" s="161"/>
      <c r="K7" s="163"/>
      <c r="L7" s="162"/>
      <c r="M7" s="161"/>
      <c r="N7" s="163"/>
      <c r="O7" s="162"/>
      <c r="P7" s="161"/>
      <c r="Q7" s="163"/>
      <c r="R7" s="313"/>
      <c r="S7" s="313"/>
      <c r="T7" s="313"/>
      <c r="U7" s="313"/>
    </row>
    <row r="8" spans="1:21" ht="20.100000000000001" customHeight="1" x14ac:dyDescent="0.2">
      <c r="A8" s="277"/>
      <c r="B8" s="969"/>
      <c r="C8" s="433"/>
      <c r="D8" s="433"/>
      <c r="E8" s="162"/>
      <c r="F8" s="161"/>
      <c r="G8" s="163"/>
      <c r="H8" s="313"/>
      <c r="I8" s="162"/>
      <c r="J8" s="161"/>
      <c r="K8" s="163"/>
      <c r="L8" s="162"/>
      <c r="M8" s="161"/>
      <c r="N8" s="163"/>
      <c r="O8" s="162"/>
      <c r="P8" s="161"/>
      <c r="Q8" s="163"/>
      <c r="R8" s="313"/>
      <c r="S8" s="313"/>
      <c r="T8" s="313"/>
      <c r="U8" s="313"/>
    </row>
    <row r="9" spans="1:21" ht="20.100000000000001" customHeight="1" x14ac:dyDescent="0.2">
      <c r="A9" s="277" t="s">
        <v>124</v>
      </c>
      <c r="B9" s="969"/>
      <c r="C9" s="433"/>
      <c r="D9" s="433"/>
      <c r="E9" s="310"/>
      <c r="F9" s="166"/>
      <c r="G9" s="205"/>
      <c r="H9" s="314"/>
      <c r="I9" s="310"/>
      <c r="J9" s="166"/>
      <c r="K9" s="205"/>
      <c r="L9" s="310"/>
      <c r="M9" s="166"/>
      <c r="N9" s="205"/>
      <c r="O9" s="310"/>
      <c r="P9" s="166"/>
      <c r="Q9" s="205"/>
      <c r="R9" s="314"/>
      <c r="S9" s="314"/>
      <c r="T9" s="314"/>
      <c r="U9" s="314"/>
    </row>
    <row r="10" spans="1:21" ht="20.100000000000001" customHeight="1" x14ac:dyDescent="0.2">
      <c r="A10" s="278" t="s">
        <v>148</v>
      </c>
      <c r="B10" s="757">
        <v>215585947.45000002</v>
      </c>
      <c r="C10" s="793">
        <v>4991428.5699999994</v>
      </c>
      <c r="D10" s="793">
        <v>220577376.02000001</v>
      </c>
      <c r="E10" s="833">
        <v>130349612.08999999</v>
      </c>
      <c r="F10" s="834">
        <v>4631428.5699999994</v>
      </c>
      <c r="G10" s="793">
        <v>134981040.66</v>
      </c>
      <c r="H10" s="757">
        <v>34824238.420000002</v>
      </c>
      <c r="I10" s="833">
        <v>44742549.049999997</v>
      </c>
      <c r="J10" s="834">
        <v>1686428.5700000003</v>
      </c>
      <c r="K10" s="793">
        <v>46428977.619999997</v>
      </c>
      <c r="L10" s="833">
        <v>78514443.450000003</v>
      </c>
      <c r="M10" s="834">
        <v>3378928.5700000003</v>
      </c>
      <c r="N10" s="793">
        <v>81893372.019999996</v>
      </c>
      <c r="O10" s="833">
        <v>40615392.25</v>
      </c>
      <c r="P10" s="834">
        <v>1346428.5699999998</v>
      </c>
      <c r="Q10" s="793">
        <v>41961820.819999993</v>
      </c>
      <c r="R10" s="757">
        <v>84812860.819999993</v>
      </c>
      <c r="S10" s="757">
        <v>509807944.29000002</v>
      </c>
      <c r="T10" s="757">
        <v>50858881.270000003</v>
      </c>
      <c r="U10" s="757">
        <v>560666825.55999994</v>
      </c>
    </row>
    <row r="11" spans="1:21" ht="20.100000000000001" customHeight="1" x14ac:dyDescent="0.2">
      <c r="A11" s="279" t="s">
        <v>126</v>
      </c>
      <c r="B11" s="835">
        <v>128337167</v>
      </c>
      <c r="C11" s="836">
        <v>3824849.5257854401</v>
      </c>
      <c r="D11" s="760">
        <v>132162016.52578545</v>
      </c>
      <c r="E11" s="835">
        <v>111229951</v>
      </c>
      <c r="F11" s="836">
        <v>3548987.4568199227</v>
      </c>
      <c r="G11" s="837">
        <v>114778938.45681992</v>
      </c>
      <c r="H11" s="761">
        <v>29342052.295900382</v>
      </c>
      <c r="I11" s="835">
        <v>38022503</v>
      </c>
      <c r="J11" s="836">
        <v>1292282.4759770117</v>
      </c>
      <c r="K11" s="837">
        <v>39314785.475977011</v>
      </c>
      <c r="L11" s="835">
        <v>65498823</v>
      </c>
      <c r="M11" s="836">
        <v>2589217.3418773948</v>
      </c>
      <c r="N11" s="837">
        <v>68088040.341877401</v>
      </c>
      <c r="O11" s="835">
        <v>32189463</v>
      </c>
      <c r="P11" s="836">
        <v>1031746.0775095786</v>
      </c>
      <c r="Q11" s="837">
        <v>33221209.077509578</v>
      </c>
      <c r="R11" s="838">
        <v>72145935.575593874</v>
      </c>
      <c r="S11" s="764">
        <v>375277907</v>
      </c>
      <c r="T11" s="764">
        <v>41629135.173869736</v>
      </c>
      <c r="U11" s="764">
        <v>416907042.17386973</v>
      </c>
    </row>
    <row r="12" spans="1:21" ht="20.100000000000001" customHeight="1" x14ac:dyDescent="0.2">
      <c r="A12" s="279" t="s">
        <v>149</v>
      </c>
      <c r="B12" s="835">
        <v>57358981.710000001</v>
      </c>
      <c r="C12" s="836">
        <v>0</v>
      </c>
      <c r="D12" s="760">
        <v>57358981.710000001</v>
      </c>
      <c r="E12" s="835">
        <v>358981.71</v>
      </c>
      <c r="F12" s="836">
        <v>0</v>
      </c>
      <c r="G12" s="837">
        <v>358981.71</v>
      </c>
      <c r="H12" s="761">
        <v>358981.71</v>
      </c>
      <c r="I12" s="835">
        <v>358981.71</v>
      </c>
      <c r="J12" s="836">
        <v>0</v>
      </c>
      <c r="K12" s="837">
        <v>358981.71</v>
      </c>
      <c r="L12" s="835">
        <v>358981.71</v>
      </c>
      <c r="M12" s="836">
        <v>0</v>
      </c>
      <c r="N12" s="837">
        <v>358981.71</v>
      </c>
      <c r="O12" s="835">
        <v>2758981.71</v>
      </c>
      <c r="P12" s="836">
        <v>0</v>
      </c>
      <c r="Q12" s="837">
        <v>2758981.71</v>
      </c>
      <c r="R12" s="838">
        <v>358981.71</v>
      </c>
      <c r="S12" s="764">
        <v>61194908.550000004</v>
      </c>
      <c r="T12" s="764">
        <v>358981.71</v>
      </c>
      <c r="U12" s="764">
        <v>61553890.260000005</v>
      </c>
    </row>
    <row r="13" spans="1:21" ht="20.100000000000001" customHeight="1" x14ac:dyDescent="0.2">
      <c r="A13" s="280" t="s">
        <v>129</v>
      </c>
      <c r="B13" s="835">
        <v>29889798.740000002</v>
      </c>
      <c r="C13" s="836">
        <v>1166579.044214559</v>
      </c>
      <c r="D13" s="760">
        <v>31056377.78421456</v>
      </c>
      <c r="E13" s="835">
        <v>18760679.379999999</v>
      </c>
      <c r="F13" s="836">
        <v>1082441.1131800765</v>
      </c>
      <c r="G13" s="837">
        <v>19843120.493180074</v>
      </c>
      <c r="H13" s="761">
        <v>5123204.414099616</v>
      </c>
      <c r="I13" s="835">
        <v>6361064.3399999999</v>
      </c>
      <c r="J13" s="836">
        <v>394146.09402298846</v>
      </c>
      <c r="K13" s="837">
        <v>6755210.4340229882</v>
      </c>
      <c r="L13" s="835">
        <v>12656638.74</v>
      </c>
      <c r="M13" s="836">
        <v>789711.22812260524</v>
      </c>
      <c r="N13" s="837">
        <v>13446349.968122605</v>
      </c>
      <c r="O13" s="835">
        <v>5666947.54</v>
      </c>
      <c r="P13" s="836">
        <v>314682.49249042134</v>
      </c>
      <c r="Q13" s="837">
        <v>5981630.0324904211</v>
      </c>
      <c r="R13" s="838">
        <v>12307943.534406131</v>
      </c>
      <c r="S13" s="764">
        <v>73335128.74000001</v>
      </c>
      <c r="T13" s="764">
        <v>8870764.3861302678</v>
      </c>
      <c r="U13" s="764">
        <v>82205893.126130283</v>
      </c>
    </row>
    <row r="14" spans="1:21" ht="20.100000000000001" customHeight="1" x14ac:dyDescent="0.2">
      <c r="A14" s="278" t="s">
        <v>130</v>
      </c>
      <c r="B14" s="833">
        <v>48524960</v>
      </c>
      <c r="C14" s="833">
        <v>0</v>
      </c>
      <c r="D14" s="833">
        <v>48524960</v>
      </c>
      <c r="E14" s="833">
        <v>96649673</v>
      </c>
      <c r="F14" s="833">
        <v>0</v>
      </c>
      <c r="G14" s="833">
        <v>96649673</v>
      </c>
      <c r="H14" s="757">
        <v>39763071</v>
      </c>
      <c r="I14" s="833">
        <v>33487071</v>
      </c>
      <c r="J14" s="834">
        <v>0</v>
      </c>
      <c r="K14" s="834">
        <v>33487071</v>
      </c>
      <c r="L14" s="833">
        <v>8124571</v>
      </c>
      <c r="M14" s="833">
        <v>0</v>
      </c>
      <c r="N14" s="833">
        <v>8124571</v>
      </c>
      <c r="O14" s="834">
        <v>13012071</v>
      </c>
      <c r="P14" s="834">
        <v>0</v>
      </c>
      <c r="Q14" s="834">
        <v>13012071</v>
      </c>
      <c r="R14" s="834">
        <v>13735071</v>
      </c>
      <c r="S14" s="757">
        <v>199798346</v>
      </c>
      <c r="T14" s="757">
        <v>39763071</v>
      </c>
      <c r="U14" s="757">
        <v>239561417</v>
      </c>
    </row>
    <row r="15" spans="1:21" ht="20.100000000000001" customHeight="1" x14ac:dyDescent="0.2">
      <c r="A15" s="281" t="s">
        <v>367</v>
      </c>
      <c r="B15" s="835">
        <v>2010000</v>
      </c>
      <c r="C15" s="839"/>
      <c r="D15" s="760">
        <v>2010000</v>
      </c>
      <c r="E15" s="840">
        <v>5275000</v>
      </c>
      <c r="F15" s="839"/>
      <c r="G15" s="837">
        <v>5275000</v>
      </c>
      <c r="H15" s="761">
        <v>1125000</v>
      </c>
      <c r="I15" s="840">
        <v>1390000</v>
      </c>
      <c r="J15" s="839">
        <v>0</v>
      </c>
      <c r="K15" s="837">
        <v>1390000</v>
      </c>
      <c r="L15" s="840">
        <v>2275000</v>
      </c>
      <c r="M15" s="839">
        <v>0</v>
      </c>
      <c r="N15" s="837">
        <v>2275000</v>
      </c>
      <c r="O15" s="840">
        <v>780000</v>
      </c>
      <c r="P15" s="839">
        <v>0</v>
      </c>
      <c r="Q15" s="837">
        <v>780000</v>
      </c>
      <c r="R15" s="838">
        <v>1825000</v>
      </c>
      <c r="S15" s="764">
        <v>11730000</v>
      </c>
      <c r="T15" s="764">
        <v>1125000</v>
      </c>
      <c r="U15" s="764">
        <v>12855000</v>
      </c>
    </row>
    <row r="16" spans="1:21" ht="20.100000000000001" customHeight="1" x14ac:dyDescent="0.2">
      <c r="A16" s="279" t="s">
        <v>150</v>
      </c>
      <c r="B16" s="835">
        <v>797500</v>
      </c>
      <c r="C16" s="836"/>
      <c r="D16" s="760">
        <v>797500</v>
      </c>
      <c r="E16" s="835">
        <v>2152500</v>
      </c>
      <c r="F16" s="836">
        <v>0</v>
      </c>
      <c r="G16" s="837">
        <v>2152500</v>
      </c>
      <c r="H16" s="761">
        <v>719500</v>
      </c>
      <c r="I16" s="835">
        <v>924500</v>
      </c>
      <c r="J16" s="836">
        <v>0</v>
      </c>
      <c r="K16" s="837">
        <v>924500</v>
      </c>
      <c r="L16" s="835">
        <v>882500</v>
      </c>
      <c r="M16" s="836">
        <v>0</v>
      </c>
      <c r="N16" s="837">
        <v>882500</v>
      </c>
      <c r="O16" s="835">
        <v>604500</v>
      </c>
      <c r="P16" s="836">
        <v>0</v>
      </c>
      <c r="Q16" s="837">
        <v>604500</v>
      </c>
      <c r="R16" s="838">
        <v>1682500</v>
      </c>
      <c r="S16" s="764">
        <v>5361500</v>
      </c>
      <c r="T16" s="764">
        <v>719500</v>
      </c>
      <c r="U16" s="764">
        <v>6081000</v>
      </c>
    </row>
    <row r="17" spans="1:21" ht="20.100000000000001" customHeight="1" x14ac:dyDescent="0.2">
      <c r="A17" s="279" t="s">
        <v>133</v>
      </c>
      <c r="B17" s="835">
        <v>42384460</v>
      </c>
      <c r="C17" s="836"/>
      <c r="D17" s="760">
        <v>42384460</v>
      </c>
      <c r="E17" s="841">
        <v>81504573</v>
      </c>
      <c r="F17" s="836">
        <v>0</v>
      </c>
      <c r="G17" s="837">
        <v>81504573</v>
      </c>
      <c r="H17" s="761">
        <v>36505571</v>
      </c>
      <c r="I17" s="835">
        <v>29644571</v>
      </c>
      <c r="J17" s="836">
        <v>0</v>
      </c>
      <c r="K17" s="837">
        <v>29644571</v>
      </c>
      <c r="L17" s="835">
        <v>3714071</v>
      </c>
      <c r="M17" s="836">
        <v>0</v>
      </c>
      <c r="N17" s="837">
        <v>3714071</v>
      </c>
      <c r="O17" s="835">
        <v>10264571</v>
      </c>
      <c r="P17" s="836">
        <v>0</v>
      </c>
      <c r="Q17" s="837">
        <v>10264571</v>
      </c>
      <c r="R17" s="838">
        <v>8674571</v>
      </c>
      <c r="S17" s="764">
        <v>167512246</v>
      </c>
      <c r="T17" s="764">
        <v>36505571</v>
      </c>
      <c r="U17" s="815">
        <v>204017817</v>
      </c>
    </row>
    <row r="18" spans="1:21" ht="20.100000000000001" customHeight="1" thickBot="1" x14ac:dyDescent="0.25">
      <c r="A18" s="279" t="s">
        <v>154</v>
      </c>
      <c r="B18" s="835">
        <v>3333000</v>
      </c>
      <c r="C18" s="836"/>
      <c r="D18" s="760">
        <v>3333000</v>
      </c>
      <c r="E18" s="835">
        <v>7717600</v>
      </c>
      <c r="F18" s="836">
        <v>0</v>
      </c>
      <c r="G18" s="837">
        <v>7717600</v>
      </c>
      <c r="H18" s="761">
        <v>1413000</v>
      </c>
      <c r="I18" s="835">
        <v>1528000</v>
      </c>
      <c r="J18" s="836">
        <v>0</v>
      </c>
      <c r="K18" s="837">
        <v>1528000</v>
      </c>
      <c r="L18" s="835">
        <v>1253000</v>
      </c>
      <c r="M18" s="836">
        <v>0</v>
      </c>
      <c r="N18" s="837">
        <v>1253000</v>
      </c>
      <c r="O18" s="835">
        <v>1363000</v>
      </c>
      <c r="P18" s="836">
        <v>0</v>
      </c>
      <c r="Q18" s="837">
        <v>1363000</v>
      </c>
      <c r="R18" s="838">
        <v>1553000</v>
      </c>
      <c r="S18" s="764">
        <v>15194600</v>
      </c>
      <c r="T18" s="764">
        <v>1413000</v>
      </c>
      <c r="U18" s="764">
        <v>16607600</v>
      </c>
    </row>
    <row r="19" spans="1:21" ht="20.100000000000001" customHeight="1" thickBot="1" x14ac:dyDescent="0.25">
      <c r="A19" s="282" t="s">
        <v>134</v>
      </c>
      <c r="B19" s="752">
        <v>264110907.45000002</v>
      </c>
      <c r="C19" s="753">
        <v>4991428.5699999994</v>
      </c>
      <c r="D19" s="754">
        <v>269102336.01999998</v>
      </c>
      <c r="E19" s="833">
        <v>226999285.08999997</v>
      </c>
      <c r="F19" s="834">
        <v>4631428.5699999994</v>
      </c>
      <c r="G19" s="793">
        <v>231630713.66</v>
      </c>
      <c r="H19" s="757">
        <v>74587309.420000002</v>
      </c>
      <c r="I19" s="833">
        <v>78229620.049999997</v>
      </c>
      <c r="J19" s="834">
        <v>1686428.5700000003</v>
      </c>
      <c r="K19" s="793">
        <v>79916048.620000005</v>
      </c>
      <c r="L19" s="833">
        <v>86639014.450000003</v>
      </c>
      <c r="M19" s="834">
        <v>3378928.5700000003</v>
      </c>
      <c r="N19" s="793">
        <v>90017943.019999996</v>
      </c>
      <c r="O19" s="833">
        <v>53627463.25</v>
      </c>
      <c r="P19" s="834">
        <v>1346428.5699999998</v>
      </c>
      <c r="Q19" s="793">
        <v>54973891.819999993</v>
      </c>
      <c r="R19" s="757">
        <v>98547931.819999993</v>
      </c>
      <c r="S19" s="757">
        <v>709606290.28999996</v>
      </c>
      <c r="T19" s="757">
        <v>90621952.270000011</v>
      </c>
      <c r="U19" s="757">
        <v>800228242.55999994</v>
      </c>
    </row>
    <row r="20" spans="1:21" ht="20.100000000000001" customHeight="1" x14ac:dyDescent="0.2">
      <c r="A20" s="283" t="s">
        <v>135</v>
      </c>
      <c r="B20" s="842"/>
      <c r="C20" s="86"/>
      <c r="D20" s="760">
        <v>0</v>
      </c>
      <c r="E20" s="842"/>
      <c r="F20" s="86"/>
      <c r="G20" s="843">
        <v>0</v>
      </c>
      <c r="H20" s="761"/>
      <c r="I20" s="842"/>
      <c r="J20" s="86"/>
      <c r="K20" s="843">
        <v>0</v>
      </c>
      <c r="L20" s="842"/>
      <c r="M20" s="86"/>
      <c r="N20" s="843">
        <v>0</v>
      </c>
      <c r="O20" s="842"/>
      <c r="P20" s="86"/>
      <c r="Q20" s="837">
        <v>0</v>
      </c>
      <c r="R20" s="838"/>
      <c r="S20" s="764">
        <v>0</v>
      </c>
      <c r="T20" s="764">
        <v>0</v>
      </c>
      <c r="U20" s="764">
        <v>0</v>
      </c>
    </row>
    <row r="21" spans="1:21" ht="20.100000000000001" customHeight="1" x14ac:dyDescent="0.2">
      <c r="A21" s="279" t="s">
        <v>136</v>
      </c>
      <c r="B21" s="835"/>
      <c r="C21" s="836"/>
      <c r="D21" s="760">
        <v>0</v>
      </c>
      <c r="E21" s="835"/>
      <c r="F21" s="836"/>
      <c r="G21" s="837">
        <v>0</v>
      </c>
      <c r="H21" s="761"/>
      <c r="I21" s="835"/>
      <c r="J21" s="836"/>
      <c r="K21" s="837">
        <v>0</v>
      </c>
      <c r="L21" s="835"/>
      <c r="M21" s="836"/>
      <c r="N21" s="837">
        <v>0</v>
      </c>
      <c r="O21" s="835"/>
      <c r="P21" s="836"/>
      <c r="Q21" s="837">
        <v>0</v>
      </c>
      <c r="R21" s="838"/>
      <c r="S21" s="764">
        <v>0</v>
      </c>
      <c r="T21" s="764">
        <v>0</v>
      </c>
      <c r="U21" s="764">
        <v>0</v>
      </c>
    </row>
    <row r="22" spans="1:21" ht="20.100000000000001" customHeight="1" thickBot="1" x14ac:dyDescent="0.25">
      <c r="A22" s="281" t="s">
        <v>137</v>
      </c>
      <c r="B22" s="840"/>
      <c r="C22" s="839"/>
      <c r="D22" s="760">
        <v>0</v>
      </c>
      <c r="E22" s="840"/>
      <c r="F22" s="839"/>
      <c r="G22" s="844">
        <v>0</v>
      </c>
      <c r="H22" s="761"/>
      <c r="I22" s="840"/>
      <c r="J22" s="839"/>
      <c r="K22" s="844">
        <v>0</v>
      </c>
      <c r="L22" s="840"/>
      <c r="M22" s="839"/>
      <c r="N22" s="844">
        <v>0</v>
      </c>
      <c r="O22" s="840"/>
      <c r="P22" s="839"/>
      <c r="Q22" s="837">
        <v>0</v>
      </c>
      <c r="R22" s="838"/>
      <c r="S22" s="764">
        <v>0</v>
      </c>
      <c r="T22" s="764">
        <v>0</v>
      </c>
      <c r="U22" s="764">
        <v>0</v>
      </c>
    </row>
    <row r="23" spans="1:21" ht="20.100000000000001" customHeight="1" thickBot="1" x14ac:dyDescent="0.25">
      <c r="A23" s="284" t="s">
        <v>138</v>
      </c>
      <c r="B23" s="845">
        <v>0</v>
      </c>
      <c r="C23" s="846">
        <v>0</v>
      </c>
      <c r="D23" s="847">
        <v>0</v>
      </c>
      <c r="E23" s="768">
        <v>0</v>
      </c>
      <c r="F23" s="769">
        <v>0</v>
      </c>
      <c r="G23" s="770">
        <v>0</v>
      </c>
      <c r="H23" s="755">
        <v>0</v>
      </c>
      <c r="I23" s="768">
        <v>0</v>
      </c>
      <c r="J23" s="769">
        <v>0</v>
      </c>
      <c r="K23" s="770">
        <v>0</v>
      </c>
      <c r="L23" s="768">
        <v>0</v>
      </c>
      <c r="M23" s="769">
        <v>0</v>
      </c>
      <c r="N23" s="770">
        <v>0</v>
      </c>
      <c r="O23" s="768">
        <v>0</v>
      </c>
      <c r="P23" s="769">
        <v>0</v>
      </c>
      <c r="Q23" s="770">
        <v>0</v>
      </c>
      <c r="R23" s="755">
        <v>0</v>
      </c>
      <c r="S23" s="764">
        <v>0</v>
      </c>
      <c r="T23" s="764">
        <v>0</v>
      </c>
      <c r="U23" s="782">
        <v>0</v>
      </c>
    </row>
    <row r="24" spans="1:21" ht="20.100000000000001" customHeight="1" thickBot="1" x14ac:dyDescent="0.25">
      <c r="A24" s="284" t="s">
        <v>139</v>
      </c>
      <c r="B24" s="845">
        <v>264110907.45000002</v>
      </c>
      <c r="C24" s="846">
        <v>4991428.5699999994</v>
      </c>
      <c r="D24" s="847">
        <v>269102336.02000004</v>
      </c>
      <c r="E24" s="752">
        <v>226999285.08999997</v>
      </c>
      <c r="F24" s="753">
        <v>4631428.5699999994</v>
      </c>
      <c r="G24" s="754">
        <v>231630713.66</v>
      </c>
      <c r="H24" s="756">
        <v>74587309.420000002</v>
      </c>
      <c r="I24" s="752">
        <v>78229620.049999997</v>
      </c>
      <c r="J24" s="753">
        <v>1686428.5700000003</v>
      </c>
      <c r="K24" s="754">
        <v>79916048.620000005</v>
      </c>
      <c r="L24" s="752">
        <v>86639014.450000003</v>
      </c>
      <c r="M24" s="753">
        <v>3378928.5700000003</v>
      </c>
      <c r="N24" s="754">
        <v>90017943.019999996</v>
      </c>
      <c r="O24" s="752">
        <v>53627463.25</v>
      </c>
      <c r="P24" s="753">
        <v>1346428.5699999998</v>
      </c>
      <c r="Q24" s="754">
        <v>54973891.819999993</v>
      </c>
      <c r="R24" s="756">
        <v>98547931.819999993</v>
      </c>
      <c r="S24" s="756">
        <v>709606290.28999996</v>
      </c>
      <c r="T24" s="756">
        <v>90621952.270000011</v>
      </c>
      <c r="U24" s="756">
        <v>800228242.55999994</v>
      </c>
    </row>
    <row r="25" spans="1:21" ht="20.100000000000001" customHeight="1" x14ac:dyDescent="0.2">
      <c r="A25" s="285" t="s">
        <v>140</v>
      </c>
      <c r="B25" s="842"/>
      <c r="C25" s="86"/>
      <c r="D25" s="760">
        <v>0</v>
      </c>
      <c r="E25" s="842"/>
      <c r="F25" s="86"/>
      <c r="G25" s="843">
        <v>0</v>
      </c>
      <c r="H25" s="761"/>
      <c r="I25" s="842"/>
      <c r="J25" s="86"/>
      <c r="K25" s="843">
        <v>0</v>
      </c>
      <c r="L25" s="842"/>
      <c r="M25" s="86"/>
      <c r="N25" s="843">
        <v>0</v>
      </c>
      <c r="O25" s="842"/>
      <c r="P25" s="86"/>
      <c r="Q25" s="837">
        <v>0</v>
      </c>
      <c r="R25" s="848"/>
      <c r="S25" s="764">
        <v>0</v>
      </c>
      <c r="T25" s="764">
        <v>0</v>
      </c>
      <c r="U25" s="814">
        <v>0</v>
      </c>
    </row>
    <row r="26" spans="1:21" ht="20.100000000000001" customHeight="1" x14ac:dyDescent="0.2">
      <c r="A26" s="277" t="s">
        <v>141</v>
      </c>
      <c r="B26" s="835"/>
      <c r="C26" s="836"/>
      <c r="D26" s="760">
        <v>0</v>
      </c>
      <c r="E26" s="835"/>
      <c r="F26" s="836"/>
      <c r="G26" s="837">
        <v>0</v>
      </c>
      <c r="H26" s="761"/>
      <c r="I26" s="835"/>
      <c r="J26" s="836"/>
      <c r="K26" s="837">
        <v>0</v>
      </c>
      <c r="L26" s="835"/>
      <c r="M26" s="836"/>
      <c r="N26" s="837">
        <v>0</v>
      </c>
      <c r="O26" s="835"/>
      <c r="P26" s="836"/>
      <c r="Q26" s="837">
        <v>0</v>
      </c>
      <c r="R26" s="838"/>
      <c r="S26" s="764">
        <v>0</v>
      </c>
      <c r="T26" s="764">
        <v>0</v>
      </c>
      <c r="U26" s="764">
        <v>0</v>
      </c>
    </row>
    <row r="27" spans="1:21" ht="20.100000000000001" customHeight="1" x14ac:dyDescent="0.2">
      <c r="A27" s="289" t="s">
        <v>153</v>
      </c>
      <c r="B27" s="835"/>
      <c r="C27" s="836">
        <v>7215352</v>
      </c>
      <c r="D27" s="760">
        <v>7215352</v>
      </c>
      <c r="E27" s="835"/>
      <c r="F27" s="836">
        <v>0</v>
      </c>
      <c r="G27" s="837">
        <v>0</v>
      </c>
      <c r="H27" s="761">
        <v>950000</v>
      </c>
      <c r="I27" s="835"/>
      <c r="J27" s="836">
        <v>0</v>
      </c>
      <c r="K27" s="837">
        <v>0</v>
      </c>
      <c r="L27" s="835">
        <v>0</v>
      </c>
      <c r="M27" s="836">
        <v>0</v>
      </c>
      <c r="N27" s="837">
        <v>0</v>
      </c>
      <c r="O27" s="835">
        <v>0</v>
      </c>
      <c r="P27" s="836">
        <v>0</v>
      </c>
      <c r="Q27" s="837">
        <v>0</v>
      </c>
      <c r="R27" s="838">
        <v>97000000</v>
      </c>
      <c r="S27" s="764">
        <v>0</v>
      </c>
      <c r="T27" s="764">
        <v>8165352</v>
      </c>
      <c r="U27" s="764">
        <v>8165352</v>
      </c>
    </row>
    <row r="28" spans="1:21" ht="20.100000000000001" customHeight="1" thickBot="1" x14ac:dyDescent="0.25">
      <c r="A28" s="307" t="s">
        <v>143</v>
      </c>
      <c r="B28" s="849">
        <v>0</v>
      </c>
      <c r="C28" s="850">
        <v>7215352</v>
      </c>
      <c r="D28" s="803">
        <v>7215352</v>
      </c>
      <c r="E28" s="849">
        <v>0</v>
      </c>
      <c r="F28" s="850">
        <v>0</v>
      </c>
      <c r="G28" s="803">
        <v>0</v>
      </c>
      <c r="H28" s="782">
        <v>950000</v>
      </c>
      <c r="I28" s="849">
        <v>0</v>
      </c>
      <c r="J28" s="850">
        <v>0</v>
      </c>
      <c r="K28" s="803">
        <v>0</v>
      </c>
      <c r="L28" s="849">
        <v>0</v>
      </c>
      <c r="M28" s="850">
        <v>0</v>
      </c>
      <c r="N28" s="803">
        <v>0</v>
      </c>
      <c r="O28" s="849">
        <v>0</v>
      </c>
      <c r="P28" s="850">
        <v>0</v>
      </c>
      <c r="Q28" s="837">
        <v>0</v>
      </c>
      <c r="R28" s="764">
        <v>97000000</v>
      </c>
      <c r="S28" s="764">
        <v>0</v>
      </c>
      <c r="T28" s="764">
        <v>8165352</v>
      </c>
      <c r="U28" s="764">
        <v>8165352</v>
      </c>
    </row>
    <row r="29" spans="1:21" ht="20.100000000000001" customHeight="1" thickBot="1" x14ac:dyDescent="0.25">
      <c r="A29" s="284" t="s">
        <v>147</v>
      </c>
      <c r="B29" s="845">
        <v>0</v>
      </c>
      <c r="C29" s="846">
        <v>7215352</v>
      </c>
      <c r="D29" s="847">
        <v>7215352</v>
      </c>
      <c r="E29" s="851">
        <v>0</v>
      </c>
      <c r="F29" s="852">
        <v>0</v>
      </c>
      <c r="G29" s="853">
        <v>0</v>
      </c>
      <c r="H29" s="771">
        <v>950000</v>
      </c>
      <c r="I29" s="851">
        <v>0</v>
      </c>
      <c r="J29" s="852">
        <v>0</v>
      </c>
      <c r="K29" s="853">
        <v>0</v>
      </c>
      <c r="L29" s="851">
        <v>0</v>
      </c>
      <c r="M29" s="852">
        <v>0</v>
      </c>
      <c r="N29" s="853">
        <v>0</v>
      </c>
      <c r="O29" s="851">
        <v>0</v>
      </c>
      <c r="P29" s="852">
        <v>0</v>
      </c>
      <c r="Q29" s="853">
        <v>0</v>
      </c>
      <c r="R29" s="767">
        <v>97000000</v>
      </c>
      <c r="S29" s="764">
        <v>0</v>
      </c>
      <c r="T29" s="764">
        <v>8165352</v>
      </c>
      <c r="U29" s="764">
        <v>8165352</v>
      </c>
    </row>
    <row r="30" spans="1:21" s="164" customFormat="1" ht="20.100000000000001" customHeight="1" thickBot="1" x14ac:dyDescent="0.25">
      <c r="A30" s="284" t="s">
        <v>73</v>
      </c>
      <c r="B30" s="752">
        <v>264110907.45000002</v>
      </c>
      <c r="C30" s="753">
        <v>-2223923.4300000006</v>
      </c>
      <c r="D30" s="754">
        <v>261886984.02000001</v>
      </c>
      <c r="E30" s="854">
        <v>226999285.08999997</v>
      </c>
      <c r="F30" s="855">
        <v>4631428.5699999994</v>
      </c>
      <c r="G30" s="856">
        <v>231630713.66</v>
      </c>
      <c r="H30" s="772">
        <v>73637309.420000002</v>
      </c>
      <c r="I30" s="854">
        <v>78229620.049999997</v>
      </c>
      <c r="J30" s="855">
        <v>1686428.5700000003</v>
      </c>
      <c r="K30" s="856">
        <v>79916048.620000005</v>
      </c>
      <c r="L30" s="854">
        <v>86639014.450000003</v>
      </c>
      <c r="M30" s="855">
        <v>3378928.5700000003</v>
      </c>
      <c r="N30" s="856">
        <v>90017943.019999996</v>
      </c>
      <c r="O30" s="854">
        <v>53627463.25</v>
      </c>
      <c r="P30" s="855">
        <v>1346428.5699999998</v>
      </c>
      <c r="Q30" s="856">
        <v>54973891.819999993</v>
      </c>
      <c r="R30" s="755">
        <v>1547931.8199999928</v>
      </c>
      <c r="S30" s="755">
        <v>709606290.28999996</v>
      </c>
      <c r="T30" s="755">
        <v>82456600.270000011</v>
      </c>
      <c r="U30" s="755">
        <v>792062890.55999994</v>
      </c>
    </row>
    <row r="31" spans="1:21" ht="20.100000000000001" customHeight="1" thickBot="1" x14ac:dyDescent="0.25">
      <c r="A31" s="284" t="s">
        <v>73</v>
      </c>
      <c r="B31" s="857">
        <v>264110907.45000002</v>
      </c>
      <c r="C31" s="83">
        <v>-2223923.4300000006</v>
      </c>
      <c r="D31" s="858">
        <v>261886984.02000001</v>
      </c>
      <c r="E31" s="857">
        <v>226999285.08999997</v>
      </c>
      <c r="F31" s="83">
        <v>4631428.5699999994</v>
      </c>
      <c r="G31" s="858">
        <v>231630713.65999997</v>
      </c>
      <c r="H31" s="780">
        <v>73637309.420000002</v>
      </c>
      <c r="I31" s="857">
        <v>78229620.049999997</v>
      </c>
      <c r="J31" s="83">
        <v>1686428.5700000003</v>
      </c>
      <c r="K31" s="858">
        <v>79916048.620000005</v>
      </c>
      <c r="L31" s="857">
        <v>86639014.450000003</v>
      </c>
      <c r="M31" s="83">
        <v>3378928.5700000003</v>
      </c>
      <c r="N31" s="858">
        <v>90017943.020000011</v>
      </c>
      <c r="O31" s="857">
        <v>53627463.25</v>
      </c>
      <c r="P31" s="83">
        <v>1346428.5699999998</v>
      </c>
      <c r="Q31" s="858">
        <v>54973891.82</v>
      </c>
      <c r="R31" s="859">
        <v>1547931.8199999901</v>
      </c>
      <c r="S31" s="764">
        <v>709606290.28999996</v>
      </c>
      <c r="T31" s="764">
        <v>82456600.269999981</v>
      </c>
      <c r="U31" s="782">
        <v>792062890.55999994</v>
      </c>
    </row>
    <row r="32" spans="1:21" ht="20.100000000000001" customHeight="1" thickBot="1" x14ac:dyDescent="0.25">
      <c r="A32" s="287" t="s">
        <v>74</v>
      </c>
      <c r="B32" s="860">
        <v>36763021.003843576</v>
      </c>
      <c r="C32" s="84"/>
      <c r="D32" s="861">
        <v>36763021.003843576</v>
      </c>
      <c r="E32" s="860">
        <v>31814152.79178771</v>
      </c>
      <c r="F32" s="84"/>
      <c r="G32" s="861">
        <v>31814152.79178771</v>
      </c>
      <c r="H32" s="824">
        <v>8130283.4912346369</v>
      </c>
      <c r="I32" s="860">
        <v>11311698.770413408</v>
      </c>
      <c r="J32" s="84"/>
      <c r="K32" s="861">
        <v>11311698.770413408</v>
      </c>
      <c r="L32" s="860">
        <v>64335286.756726258</v>
      </c>
      <c r="M32" s="84"/>
      <c r="N32" s="861">
        <v>64335286.756726258</v>
      </c>
      <c r="O32" s="860">
        <v>8837264.6643854752</v>
      </c>
      <c r="P32" s="84"/>
      <c r="Q32" s="861">
        <v>8837264.6643854752</v>
      </c>
      <c r="R32" s="859">
        <v>21916416.367676001</v>
      </c>
      <c r="S32" s="764">
        <v>153061423.98715642</v>
      </c>
      <c r="T32" s="764">
        <v>8130283.4912346369</v>
      </c>
      <c r="U32" s="782">
        <v>161191707.47839105</v>
      </c>
    </row>
    <row r="33" spans="1:21" s="164" customFormat="1" ht="20.100000000000001" customHeight="1" thickBot="1" x14ac:dyDescent="0.25">
      <c r="A33" s="308" t="s">
        <v>75</v>
      </c>
      <c r="B33" s="773">
        <v>300873928.45384359</v>
      </c>
      <c r="C33" s="774">
        <v>-2223923.4300000006</v>
      </c>
      <c r="D33" s="775">
        <v>298650005.02384359</v>
      </c>
      <c r="E33" s="773">
        <v>258813437.88178769</v>
      </c>
      <c r="F33" s="774">
        <v>4631428.5699999994</v>
      </c>
      <c r="G33" s="775">
        <v>263444866.45178768</v>
      </c>
      <c r="H33" s="781">
        <v>81767592.911234632</v>
      </c>
      <c r="I33" s="773">
        <v>89541318.820413411</v>
      </c>
      <c r="J33" s="774">
        <v>1686428.5700000003</v>
      </c>
      <c r="K33" s="775">
        <v>91227747.390413404</v>
      </c>
      <c r="L33" s="773">
        <v>150974301.20672625</v>
      </c>
      <c r="M33" s="774">
        <v>3378928.5700000003</v>
      </c>
      <c r="N33" s="775">
        <v>154353229.77672628</v>
      </c>
      <c r="O33" s="773">
        <v>62464727.914385475</v>
      </c>
      <c r="P33" s="774">
        <v>1346428.5699999998</v>
      </c>
      <c r="Q33" s="775">
        <v>63811156.484385476</v>
      </c>
      <c r="R33" s="862">
        <v>23464348.187676001</v>
      </c>
      <c r="S33" s="757">
        <v>862667714.27715647</v>
      </c>
      <c r="T33" s="757">
        <v>90586883.761234611</v>
      </c>
      <c r="U33" s="755">
        <v>953254598.03839111</v>
      </c>
    </row>
    <row r="34" spans="1:21" ht="20.100000000000001" customHeight="1" thickBot="1" x14ac:dyDescent="0.3">
      <c r="A34" s="546" t="s">
        <v>411</v>
      </c>
      <c r="B34" s="533"/>
      <c r="C34" s="534"/>
      <c r="D34" s="535"/>
      <c r="E34" s="536"/>
      <c r="F34" s="534"/>
      <c r="G34" s="535"/>
      <c r="H34" s="537"/>
      <c r="I34" s="533"/>
      <c r="J34" s="534"/>
      <c r="K34" s="535"/>
      <c r="L34" s="533"/>
      <c r="M34" s="534"/>
      <c r="N34" s="535"/>
      <c r="O34" s="533"/>
      <c r="P34" s="534"/>
      <c r="Q34" s="535"/>
      <c r="R34" s="537"/>
      <c r="S34" s="548"/>
      <c r="T34" s="548">
        <v>15001496</v>
      </c>
      <c r="U34" s="548">
        <v>15001496</v>
      </c>
    </row>
    <row r="35" spans="1:21" ht="20.100000000000001" customHeight="1" thickBot="1" x14ac:dyDescent="0.3">
      <c r="A35" s="547" t="s">
        <v>412</v>
      </c>
      <c r="B35" s="538"/>
      <c r="C35" s="539"/>
      <c r="D35" s="540"/>
      <c r="E35" s="541"/>
      <c r="F35" s="542"/>
      <c r="G35" s="543"/>
      <c r="H35" s="544"/>
      <c r="I35" s="545"/>
      <c r="J35" s="542"/>
      <c r="K35" s="543"/>
      <c r="L35" s="545"/>
      <c r="M35" s="542"/>
      <c r="N35" s="543"/>
      <c r="O35" s="545"/>
      <c r="P35" s="542"/>
      <c r="Q35" s="543"/>
      <c r="R35" s="544"/>
      <c r="S35" s="549">
        <v>862667714.27715647</v>
      </c>
      <c r="T35" s="549">
        <v>105588379.76123461</v>
      </c>
      <c r="U35" s="549">
        <v>968256094.03839111</v>
      </c>
    </row>
    <row r="36" spans="1:21" ht="20.100000000000001" customHeight="1" thickBot="1" x14ac:dyDescent="0.25">
      <c r="A36" s="309" t="s">
        <v>76</v>
      </c>
      <c r="B36" s="552">
        <v>382109889.13638139</v>
      </c>
      <c r="C36" s="553">
        <v>-2824383.7561000008</v>
      </c>
      <c r="D36" s="554">
        <v>379285505.38028139</v>
      </c>
      <c r="E36" s="552">
        <v>328693066.10987037</v>
      </c>
      <c r="F36" s="553">
        <v>5881914.2838999992</v>
      </c>
      <c r="G36" s="555">
        <v>334574980.3937704</v>
      </c>
      <c r="H36" s="556">
        <v>103844842.99726799</v>
      </c>
      <c r="I36" s="552">
        <v>113717474.90192503</v>
      </c>
      <c r="J36" s="553">
        <v>2141764.2839000006</v>
      </c>
      <c r="K36" s="554">
        <v>115859239.18582503</v>
      </c>
      <c r="L36" s="552">
        <v>191737362.53254235</v>
      </c>
      <c r="M36" s="553">
        <v>4291239.2839000002</v>
      </c>
      <c r="N36" s="554">
        <v>196028601.81644237</v>
      </c>
      <c r="O36" s="552">
        <v>79330204.451269552</v>
      </c>
      <c r="P36" s="553">
        <v>1709964.2838999999</v>
      </c>
      <c r="Q36" s="554">
        <v>81040168.735169545</v>
      </c>
      <c r="R36" s="555">
        <v>29799722.1983485</v>
      </c>
      <c r="S36" s="557">
        <v>1095587997.1319888</v>
      </c>
      <c r="T36" s="550">
        <v>134097241.29676796</v>
      </c>
      <c r="U36" s="551">
        <v>1229685238.4287567</v>
      </c>
    </row>
    <row r="37" spans="1:21" ht="33.75" customHeight="1" thickBot="1" x14ac:dyDescent="0.3">
      <c r="A37" s="546" t="s">
        <v>464</v>
      </c>
      <c r="B37" s="533"/>
      <c r="C37" s="534"/>
      <c r="D37" s="535"/>
      <c r="E37" s="536"/>
      <c r="F37" s="534"/>
      <c r="G37" s="535"/>
      <c r="H37" s="537"/>
      <c r="I37" s="533"/>
      <c r="J37" s="534"/>
      <c r="K37" s="535"/>
      <c r="L37" s="533"/>
      <c r="M37" s="534"/>
      <c r="N37" s="535"/>
      <c r="O37" s="533"/>
      <c r="P37" s="534"/>
      <c r="Q37" s="535"/>
      <c r="R37" s="537"/>
      <c r="S37" s="548"/>
      <c r="T37" s="548">
        <v>4050403.9200000004</v>
      </c>
      <c r="U37" s="939">
        <v>4050403.9200000004</v>
      </c>
    </row>
    <row r="38" spans="1:21" ht="33.75" customHeight="1" thickTop="1" thickBot="1" x14ac:dyDescent="0.3">
      <c r="A38" s="546" t="s">
        <v>459</v>
      </c>
      <c r="B38" s="533"/>
      <c r="C38" s="534"/>
      <c r="D38" s="535"/>
      <c r="E38" s="536"/>
      <c r="F38" s="534"/>
      <c r="G38" s="535"/>
      <c r="H38" s="537"/>
      <c r="I38" s="533"/>
      <c r="J38" s="534"/>
      <c r="K38" s="535"/>
      <c r="L38" s="533"/>
      <c r="M38" s="534"/>
      <c r="N38" s="535"/>
      <c r="O38" s="533"/>
      <c r="P38" s="534"/>
      <c r="Q38" s="535"/>
      <c r="R38" s="537"/>
      <c r="S38" s="548"/>
      <c r="T38" s="548"/>
      <c r="U38" s="940">
        <v>0</v>
      </c>
    </row>
    <row r="39" spans="1:21" ht="33.75" customHeight="1" thickTop="1" x14ac:dyDescent="0.25">
      <c r="A39" s="546" t="s">
        <v>460</v>
      </c>
      <c r="B39" s="533"/>
      <c r="C39" s="534"/>
      <c r="D39" s="535"/>
      <c r="E39" s="536"/>
      <c r="F39" s="534"/>
      <c r="G39" s="535"/>
      <c r="H39" s="537"/>
      <c r="I39" s="533"/>
      <c r="J39" s="534"/>
      <c r="K39" s="535"/>
      <c r="L39" s="533"/>
      <c r="M39" s="534"/>
      <c r="N39" s="535"/>
      <c r="O39" s="533"/>
      <c r="P39" s="534"/>
      <c r="Q39" s="535"/>
      <c r="R39" s="537"/>
      <c r="S39" s="548"/>
      <c r="T39" s="548"/>
      <c r="U39" s="941">
        <v>0</v>
      </c>
    </row>
    <row r="40" spans="1:21" ht="20.100000000000001" customHeight="1" thickBot="1" x14ac:dyDescent="0.25">
      <c r="A40" s="498" t="s">
        <v>436</v>
      </c>
      <c r="B40" s="609"/>
      <c r="C40" s="610"/>
      <c r="D40" s="611"/>
      <c r="E40" s="609"/>
      <c r="F40" s="610"/>
      <c r="G40" s="612"/>
      <c r="H40" s="613"/>
      <c r="I40" s="609"/>
      <c r="J40" s="610"/>
      <c r="K40" s="611"/>
      <c r="L40" s="609"/>
      <c r="M40" s="610"/>
      <c r="N40" s="611"/>
      <c r="O40" s="609"/>
      <c r="P40" s="610"/>
      <c r="Q40" s="611"/>
      <c r="R40" s="942"/>
      <c r="S40" s="943">
        <v>0</v>
      </c>
      <c r="T40" s="614">
        <v>8255000</v>
      </c>
      <c r="U40" s="945">
        <v>8255000</v>
      </c>
    </row>
    <row r="41" spans="1:21" ht="20.100000000000001" customHeight="1" thickBot="1" x14ac:dyDescent="0.25">
      <c r="A41" s="498" t="s">
        <v>437</v>
      </c>
      <c r="B41" s="557">
        <v>382109889.13638139</v>
      </c>
      <c r="C41" s="557">
        <v>-2824383.7561000008</v>
      </c>
      <c r="D41" s="557">
        <v>379285505.38028139</v>
      </c>
      <c r="E41" s="557">
        <v>328693066.10987037</v>
      </c>
      <c r="F41" s="557">
        <v>5881914.2838999992</v>
      </c>
      <c r="G41" s="557">
        <v>334574980.3937704</v>
      </c>
      <c r="H41" s="557">
        <v>103844842.99726799</v>
      </c>
      <c r="I41" s="557">
        <v>113717474.90192503</v>
      </c>
      <c r="J41" s="557">
        <v>2141764.2839000006</v>
      </c>
      <c r="K41" s="557">
        <v>115859239.18582503</v>
      </c>
      <c r="L41" s="557">
        <v>191737362.53254235</v>
      </c>
      <c r="M41" s="557">
        <v>4291239.2839000002</v>
      </c>
      <c r="N41" s="557">
        <v>196028601.81644237</v>
      </c>
      <c r="O41" s="557">
        <v>79330204.451269552</v>
      </c>
      <c r="P41" s="557">
        <v>1709964.2838999999</v>
      </c>
      <c r="Q41" s="557">
        <v>81040168.735169545</v>
      </c>
      <c r="R41" s="557">
        <v>29799722.1983485</v>
      </c>
      <c r="S41" s="792">
        <v>1095587997.1319888</v>
      </c>
      <c r="T41" s="792">
        <v>146402645.21676797</v>
      </c>
      <c r="U41" s="792">
        <v>1241990642.3487568</v>
      </c>
    </row>
    <row r="42" spans="1:21" ht="20.100000000000001" customHeight="1" thickBot="1" x14ac:dyDescent="0.25">
      <c r="A42" s="288" t="s">
        <v>382</v>
      </c>
      <c r="B42" s="303">
        <v>26</v>
      </c>
      <c r="C42" s="304"/>
      <c r="D42" s="305">
        <v>26</v>
      </c>
      <c r="E42" s="312">
        <v>25.5</v>
      </c>
      <c r="F42" s="306"/>
      <c r="G42" s="337">
        <v>25.5</v>
      </c>
      <c r="H42" s="336">
        <v>5.75</v>
      </c>
      <c r="I42" s="312">
        <v>8</v>
      </c>
      <c r="J42" s="306"/>
      <c r="K42" s="337">
        <v>8</v>
      </c>
      <c r="L42" s="312">
        <v>45.5</v>
      </c>
      <c r="M42" s="306"/>
      <c r="N42" s="337">
        <v>45.5</v>
      </c>
      <c r="O42" s="312">
        <v>6.25</v>
      </c>
      <c r="P42" s="306"/>
      <c r="Q42" s="337">
        <v>6.25</v>
      </c>
      <c r="R42" s="336">
        <v>15.5</v>
      </c>
      <c r="S42" s="944">
        <v>111.25</v>
      </c>
      <c r="T42" s="944">
        <v>5.75</v>
      </c>
      <c r="U42" s="324">
        <v>117</v>
      </c>
    </row>
    <row r="43" spans="1:21" ht="12.75" thickBot="1" x14ac:dyDescent="0.25"/>
    <row r="44" spans="1:21" ht="24.75" customHeight="1" thickBot="1" x14ac:dyDescent="0.25">
      <c r="A44" s="160" t="s">
        <v>70</v>
      </c>
      <c r="B44" s="1011" t="s">
        <v>409</v>
      </c>
      <c r="C44" s="1012"/>
      <c r="D44" s="1012"/>
      <c r="E44" s="1012"/>
      <c r="F44" s="1012"/>
      <c r="G44" s="1012"/>
      <c r="H44" s="1012"/>
      <c r="I44" s="1012"/>
      <c r="J44" s="1012"/>
      <c r="K44" s="1012"/>
      <c r="L44" s="1012"/>
      <c r="M44" s="1012"/>
      <c r="N44" s="1012"/>
      <c r="O44" s="1012"/>
      <c r="P44" s="1012"/>
      <c r="Q44" s="1012"/>
      <c r="R44" s="1012"/>
      <c r="S44" s="1012"/>
      <c r="T44" s="1013"/>
      <c r="U44" s="160" t="s">
        <v>463</v>
      </c>
    </row>
    <row r="45" spans="1:21" s="178" customFormat="1" ht="17.45" customHeight="1" x14ac:dyDescent="0.25">
      <c r="A45" s="316" t="s">
        <v>72</v>
      </c>
      <c r="B45" s="1021" t="s">
        <v>286</v>
      </c>
      <c r="C45" s="1022"/>
      <c r="D45" s="1023"/>
      <c r="E45" s="1006" t="s">
        <v>26</v>
      </c>
      <c r="F45" s="1007"/>
      <c r="G45" s="1008"/>
      <c r="H45" s="1001" t="s">
        <v>164</v>
      </c>
      <c r="I45" s="1006" t="s">
        <v>27</v>
      </c>
      <c r="J45" s="1007"/>
      <c r="K45" s="1008"/>
      <c r="L45" s="1003" t="s">
        <v>194</v>
      </c>
      <c r="M45" s="1004"/>
      <c r="N45" s="1005"/>
      <c r="O45" s="1006" t="s">
        <v>3</v>
      </c>
      <c r="P45" s="1007"/>
      <c r="Q45" s="1008"/>
      <c r="R45" s="1001" t="s">
        <v>28</v>
      </c>
      <c r="S45" s="1001" t="s">
        <v>29</v>
      </c>
      <c r="T45" s="1001"/>
      <c r="U45" s="1002"/>
    </row>
    <row r="46" spans="1:21" ht="24" x14ac:dyDescent="0.2">
      <c r="A46" s="276"/>
      <c r="B46" s="435" t="s">
        <v>22</v>
      </c>
      <c r="C46" s="161" t="s">
        <v>4</v>
      </c>
      <c r="D46" s="163" t="s">
        <v>12</v>
      </c>
      <c r="E46" s="162" t="s">
        <v>22</v>
      </c>
      <c r="F46" s="161" t="s">
        <v>4</v>
      </c>
      <c r="G46" s="163" t="s">
        <v>12</v>
      </c>
      <c r="H46" s="319" t="s">
        <v>4</v>
      </c>
      <c r="I46" s="162" t="s">
        <v>22</v>
      </c>
      <c r="J46" s="161" t="s">
        <v>4</v>
      </c>
      <c r="K46" s="163" t="s">
        <v>12</v>
      </c>
      <c r="L46" s="162" t="s">
        <v>22</v>
      </c>
      <c r="M46" s="161" t="s">
        <v>4</v>
      </c>
      <c r="N46" s="163" t="s">
        <v>12</v>
      </c>
      <c r="O46" s="162" t="s">
        <v>22</v>
      </c>
      <c r="P46" s="161" t="s">
        <v>4</v>
      </c>
      <c r="Q46" s="163" t="s">
        <v>12</v>
      </c>
      <c r="R46" s="313" t="s">
        <v>30</v>
      </c>
      <c r="S46" s="313" t="s">
        <v>22</v>
      </c>
      <c r="T46" s="313" t="s">
        <v>4</v>
      </c>
      <c r="U46" s="313" t="s">
        <v>12</v>
      </c>
    </row>
    <row r="47" spans="1:21" ht="20.100000000000001" customHeight="1" x14ac:dyDescent="0.2">
      <c r="A47" s="277" t="s">
        <v>80</v>
      </c>
      <c r="B47" s="435"/>
      <c r="C47" s="166"/>
      <c r="D47" s="205"/>
      <c r="E47" s="310"/>
      <c r="F47" s="166"/>
      <c r="G47" s="205"/>
      <c r="H47" s="314"/>
      <c r="I47" s="310"/>
      <c r="J47" s="166"/>
      <c r="K47" s="205"/>
      <c r="L47" s="310"/>
      <c r="M47" s="166"/>
      <c r="N47" s="205"/>
      <c r="O47" s="310"/>
      <c r="P47" s="166"/>
      <c r="Q47" s="205"/>
      <c r="R47" s="314"/>
      <c r="S47" s="314"/>
      <c r="T47" s="314"/>
      <c r="U47" s="314"/>
    </row>
    <row r="48" spans="1:21" ht="20.100000000000001" customHeight="1" x14ac:dyDescent="0.2">
      <c r="A48" s="277"/>
      <c r="B48" s="435"/>
      <c r="C48" s="166"/>
      <c r="D48" s="205"/>
      <c r="E48" s="310"/>
      <c r="F48" s="166"/>
      <c r="G48" s="205"/>
      <c r="H48" s="314"/>
      <c r="I48" s="310"/>
      <c r="J48" s="166"/>
      <c r="K48" s="205"/>
      <c r="L48" s="310"/>
      <c r="M48" s="166"/>
      <c r="N48" s="205"/>
      <c r="O48" s="310"/>
      <c r="P48" s="166"/>
      <c r="Q48" s="205"/>
      <c r="R48" s="314"/>
      <c r="S48" s="314"/>
      <c r="T48" s="314"/>
      <c r="U48" s="314"/>
    </row>
    <row r="49" spans="1:22" ht="20.100000000000001" customHeight="1" x14ac:dyDescent="0.2">
      <c r="A49" s="277" t="s">
        <v>124</v>
      </c>
      <c r="B49" s="435"/>
      <c r="C49" s="166"/>
      <c r="D49" s="205"/>
      <c r="E49" s="310"/>
      <c r="F49" s="166"/>
      <c r="G49" s="205"/>
      <c r="H49" s="314"/>
      <c r="I49" s="310"/>
      <c r="J49" s="166"/>
      <c r="K49" s="205"/>
      <c r="L49" s="310"/>
      <c r="M49" s="166"/>
      <c r="N49" s="205"/>
      <c r="O49" s="310"/>
      <c r="P49" s="166"/>
      <c r="Q49" s="205"/>
      <c r="R49" s="314"/>
      <c r="S49" s="314"/>
      <c r="T49" s="314"/>
      <c r="U49" s="314"/>
    </row>
    <row r="50" spans="1:22" ht="20.100000000000001" customHeight="1" x14ac:dyDescent="0.2">
      <c r="A50" s="278" t="s">
        <v>148</v>
      </c>
      <c r="B50" s="757">
        <v>164394221.83968124</v>
      </c>
      <c r="C50" s="793">
        <v>5676290.7143940823</v>
      </c>
      <c r="D50" s="793">
        <v>170070512.55407533</v>
      </c>
      <c r="E50" s="757">
        <v>129854104.94533455</v>
      </c>
      <c r="F50" s="793">
        <v>4414775.8967380999</v>
      </c>
      <c r="G50" s="793">
        <v>134268880.84207267</v>
      </c>
      <c r="H50" s="757">
        <v>29209875.958892204</v>
      </c>
      <c r="I50" s="757">
        <v>41685500.181537643</v>
      </c>
      <c r="J50" s="793">
        <v>2123361.1687843734</v>
      </c>
      <c r="K50" s="793">
        <v>43808861.350322016</v>
      </c>
      <c r="L50" s="757">
        <v>72615578.516735926</v>
      </c>
      <c r="M50" s="793">
        <v>3447777.9003413622</v>
      </c>
      <c r="N50" s="793">
        <v>76063356.417077288</v>
      </c>
      <c r="O50" s="757">
        <v>41581930.690376259</v>
      </c>
      <c r="P50" s="793">
        <v>2039697.5484543904</v>
      </c>
      <c r="Q50" s="793">
        <v>43621628.238830641</v>
      </c>
      <c r="R50" s="757">
        <v>81331882.973329872</v>
      </c>
      <c r="S50" s="757">
        <v>450131336.17366558</v>
      </c>
      <c r="T50" s="757">
        <v>46911779.187604517</v>
      </c>
      <c r="U50" s="757">
        <v>497043115.36127007</v>
      </c>
      <c r="V50" s="526">
        <v>0</v>
      </c>
    </row>
    <row r="51" spans="1:22" ht="20.100000000000001" customHeight="1" x14ac:dyDescent="0.2">
      <c r="A51" s="279" t="s">
        <v>126</v>
      </c>
      <c r="B51" s="794">
        <v>104959789.78695984</v>
      </c>
      <c r="C51" s="795">
        <v>5211462.356628105</v>
      </c>
      <c r="D51" s="760">
        <v>110171252.14358795</v>
      </c>
      <c r="E51" s="796">
        <v>112520554.93224902</v>
      </c>
      <c r="F51" s="795">
        <v>3842135.1154940263</v>
      </c>
      <c r="G51" s="760">
        <v>116362690.04774305</v>
      </c>
      <c r="H51" s="797">
        <v>24962566.478330854</v>
      </c>
      <c r="I51" s="798">
        <v>36014061.067940071</v>
      </c>
      <c r="J51" s="799">
        <v>1939186.6982742273</v>
      </c>
      <c r="K51" s="760">
        <v>37953247.766214296</v>
      </c>
      <c r="L51" s="796">
        <v>64008613.250663482</v>
      </c>
      <c r="M51" s="795">
        <v>3039540.3483785326</v>
      </c>
      <c r="N51" s="760">
        <v>67048153.599042013</v>
      </c>
      <c r="O51" s="798">
        <v>32765470.867315378</v>
      </c>
      <c r="P51" s="799">
        <v>1873181.3948416461</v>
      </c>
      <c r="Q51" s="760">
        <v>34638652.262157023</v>
      </c>
      <c r="R51" s="800">
        <v>70442634.537524834</v>
      </c>
      <c r="S51" s="764">
        <v>350268489.90512776</v>
      </c>
      <c r="T51" s="764">
        <v>40868072.391947396</v>
      </c>
      <c r="U51" s="764">
        <v>391136562.29707515</v>
      </c>
    </row>
    <row r="52" spans="1:22" ht="20.100000000000001" customHeight="1" x14ac:dyDescent="0.2">
      <c r="A52" s="279" t="s">
        <v>149</v>
      </c>
      <c r="B52" s="794">
        <v>38977559.169353306</v>
      </c>
      <c r="C52" s="795"/>
      <c r="D52" s="760">
        <v>38977559.169353306</v>
      </c>
      <c r="E52" s="796">
        <v>226369.00246538976</v>
      </c>
      <c r="F52" s="795">
        <v>0</v>
      </c>
      <c r="G52" s="760">
        <v>226369.00246538976</v>
      </c>
      <c r="H52" s="761">
        <v>54546.747582021628</v>
      </c>
      <c r="I52" s="798">
        <v>72656.267779252812</v>
      </c>
      <c r="J52" s="766"/>
      <c r="K52" s="760">
        <v>72656.267779252812</v>
      </c>
      <c r="L52" s="796">
        <v>384336.38346292434</v>
      </c>
      <c r="M52" s="795"/>
      <c r="N52" s="760">
        <v>384336.38346292434</v>
      </c>
      <c r="O52" s="798">
        <v>3124456.097098426</v>
      </c>
      <c r="P52" s="799">
        <v>0</v>
      </c>
      <c r="Q52" s="760">
        <v>3124456.097098426</v>
      </c>
      <c r="R52" s="800">
        <v>152076.3322586763</v>
      </c>
      <c r="S52" s="764">
        <v>42785376.920159295</v>
      </c>
      <c r="T52" s="764">
        <v>54546.747582021628</v>
      </c>
      <c r="U52" s="764">
        <v>42839923.667741314</v>
      </c>
    </row>
    <row r="53" spans="1:22" ht="20.100000000000001" customHeight="1" thickBot="1" x14ac:dyDescent="0.25">
      <c r="A53" s="280" t="s">
        <v>129</v>
      </c>
      <c r="B53" s="801">
        <v>20456872.883368101</v>
      </c>
      <c r="C53" s="802">
        <v>464828.35776597762</v>
      </c>
      <c r="D53" s="803">
        <v>20921701.241134077</v>
      </c>
      <c r="E53" s="804">
        <v>17107181.01062014</v>
      </c>
      <c r="F53" s="802">
        <v>572640.78124407353</v>
      </c>
      <c r="G53" s="803">
        <v>17679821.791864213</v>
      </c>
      <c r="H53" s="761">
        <v>4192762.7329793293</v>
      </c>
      <c r="I53" s="805">
        <v>5598782.8458183194</v>
      </c>
      <c r="J53" s="806">
        <v>184174.47051014603</v>
      </c>
      <c r="K53" s="803">
        <v>5782957.316328465</v>
      </c>
      <c r="L53" s="804">
        <v>8222628.882609521</v>
      </c>
      <c r="M53" s="802">
        <v>408237.55196282954</v>
      </c>
      <c r="N53" s="803">
        <v>8630866.4345723502</v>
      </c>
      <c r="O53" s="805">
        <v>5692003.7259624507</v>
      </c>
      <c r="P53" s="806">
        <v>166516.15361274418</v>
      </c>
      <c r="Q53" s="803">
        <v>5858519.8795751948</v>
      </c>
      <c r="R53" s="761">
        <v>10737172.103546366</v>
      </c>
      <c r="S53" s="782">
        <v>57077469.348378532</v>
      </c>
      <c r="T53" s="782">
        <v>5989160.0480750995</v>
      </c>
      <c r="U53" s="782">
        <v>63066629.396453634</v>
      </c>
    </row>
    <row r="54" spans="1:22" ht="20.100000000000001" customHeight="1" thickBot="1" x14ac:dyDescent="0.25">
      <c r="A54" s="278" t="s">
        <v>130</v>
      </c>
      <c r="B54" s="756">
        <v>40876192.518422782</v>
      </c>
      <c r="C54" s="756">
        <v>0</v>
      </c>
      <c r="D54" s="756">
        <v>40876192.518422782</v>
      </c>
      <c r="E54" s="756">
        <v>61871796.853760533</v>
      </c>
      <c r="F54" s="756">
        <v>0</v>
      </c>
      <c r="G54" s="756">
        <v>61871796.853760533</v>
      </c>
      <c r="H54" s="756">
        <v>32594518.200838689</v>
      </c>
      <c r="I54" s="756">
        <v>21801402.593715526</v>
      </c>
      <c r="J54" s="756">
        <v>0</v>
      </c>
      <c r="K54" s="756">
        <v>21801402.593715526</v>
      </c>
      <c r="L54" s="756">
        <v>8785862.1986645944</v>
      </c>
      <c r="M54" s="756">
        <v>0</v>
      </c>
      <c r="N54" s="756">
        <v>8785862.1986645944</v>
      </c>
      <c r="O54" s="756">
        <v>7524145.2794464268</v>
      </c>
      <c r="P54" s="756">
        <v>0</v>
      </c>
      <c r="Q54" s="756">
        <v>7524145.2794464268</v>
      </c>
      <c r="R54" s="756">
        <v>9450084.0208838619</v>
      </c>
      <c r="S54" s="756">
        <v>140859399.44400987</v>
      </c>
      <c r="T54" s="756">
        <v>32594518.200838689</v>
      </c>
      <c r="U54" s="756">
        <v>173453917.64484856</v>
      </c>
      <c r="V54" s="526">
        <v>0</v>
      </c>
    </row>
    <row r="55" spans="1:22" ht="20.100000000000001" customHeight="1" thickBot="1" x14ac:dyDescent="0.25">
      <c r="A55" s="281" t="s">
        <v>152</v>
      </c>
      <c r="B55" s="807">
        <v>2948819.08991466</v>
      </c>
      <c r="C55" s="808"/>
      <c r="D55" s="809">
        <v>2948819.08991466</v>
      </c>
      <c r="E55" s="810">
        <v>2848404.5725687458</v>
      </c>
      <c r="F55" s="808"/>
      <c r="G55" s="809">
        <v>2848404.5725687458</v>
      </c>
      <c r="H55" s="811">
        <v>650201.69507680647</v>
      </c>
      <c r="I55" s="812">
        <v>610399.40208230598</v>
      </c>
      <c r="J55" s="808"/>
      <c r="K55" s="809">
        <v>610399.40208230598</v>
      </c>
      <c r="L55" s="810">
        <v>1737182.4322311778</v>
      </c>
      <c r="M55" s="808"/>
      <c r="N55" s="809">
        <v>1737182.4322311778</v>
      </c>
      <c r="O55" s="812">
        <v>588213.32309216761</v>
      </c>
      <c r="P55" s="808"/>
      <c r="Q55" s="809">
        <v>588213.32309216761</v>
      </c>
      <c r="R55" s="813">
        <v>1586857.9350341363</v>
      </c>
      <c r="S55" s="814">
        <v>8733018.8198890574</v>
      </c>
      <c r="T55" s="814">
        <v>650201.69507680647</v>
      </c>
      <c r="U55" s="814">
        <v>9383220.5149658639</v>
      </c>
    </row>
    <row r="56" spans="1:22" ht="20.100000000000001" customHeight="1" x14ac:dyDescent="0.2">
      <c r="A56" s="279" t="s">
        <v>150</v>
      </c>
      <c r="B56" s="794">
        <v>1284141.8768439598</v>
      </c>
      <c r="C56" s="766"/>
      <c r="D56" s="760">
        <v>1284141.8768439598</v>
      </c>
      <c r="E56" s="796">
        <v>2201142.6201868099</v>
      </c>
      <c r="F56" s="766"/>
      <c r="G56" s="760">
        <v>2201142.6201868099</v>
      </c>
      <c r="H56" s="761">
        <v>678457.86000043619</v>
      </c>
      <c r="I56" s="798">
        <v>1120718.8319673813</v>
      </c>
      <c r="J56" s="766"/>
      <c r="K56" s="760">
        <v>1120718.8319673813</v>
      </c>
      <c r="L56" s="796">
        <v>1190796.3813984734</v>
      </c>
      <c r="M56" s="766"/>
      <c r="N56" s="760">
        <v>1190796.3813984734</v>
      </c>
      <c r="O56" s="798">
        <v>759631.04888052354</v>
      </c>
      <c r="P56" s="766"/>
      <c r="Q56" s="760">
        <v>759631.04888052354</v>
      </c>
      <c r="R56" s="800">
        <v>1480029.8760224159</v>
      </c>
      <c r="S56" s="764">
        <v>6556430.7592771482</v>
      </c>
      <c r="T56" s="764">
        <v>678457.86000043619</v>
      </c>
      <c r="U56" s="764">
        <v>7234888.6192775844</v>
      </c>
    </row>
    <row r="57" spans="1:22" ht="20.100000000000001" customHeight="1" x14ac:dyDescent="0.2">
      <c r="A57" s="279" t="s">
        <v>151</v>
      </c>
      <c r="B57" s="794">
        <v>36643231.551664166</v>
      </c>
      <c r="C57" s="766"/>
      <c r="D57" s="760">
        <v>36643231.551664166</v>
      </c>
      <c r="E57" s="796">
        <v>56822249.661004975</v>
      </c>
      <c r="F57" s="766"/>
      <c r="G57" s="760">
        <v>56822249.661004975</v>
      </c>
      <c r="H57" s="761">
        <v>31265858.645761445</v>
      </c>
      <c r="I57" s="798">
        <v>20070284.359665841</v>
      </c>
      <c r="J57" s="766"/>
      <c r="K57" s="760">
        <v>20070284.359665841</v>
      </c>
      <c r="L57" s="796">
        <v>5857883.3850349421</v>
      </c>
      <c r="M57" s="766"/>
      <c r="N57" s="760">
        <v>5857883.3850349421</v>
      </c>
      <c r="O57" s="798">
        <v>6176300.9074737355</v>
      </c>
      <c r="P57" s="766"/>
      <c r="Q57" s="760">
        <v>6176300.9074737355</v>
      </c>
      <c r="R57" s="800">
        <v>6383196.2098273095</v>
      </c>
      <c r="S57" s="764">
        <v>125569949.86484367</v>
      </c>
      <c r="T57" s="764">
        <v>31265858.645761445</v>
      </c>
      <c r="U57" s="815">
        <v>156835808.5106051</v>
      </c>
    </row>
    <row r="58" spans="1:22" ht="20.100000000000001" customHeight="1" thickBot="1" x14ac:dyDescent="0.25">
      <c r="A58" s="279" t="s">
        <v>154</v>
      </c>
      <c r="B58" s="796">
        <v>0</v>
      </c>
      <c r="C58" s="766"/>
      <c r="D58" s="760">
        <v>0</v>
      </c>
      <c r="E58" s="796">
        <v>0</v>
      </c>
      <c r="F58" s="766"/>
      <c r="G58" s="760">
        <v>0</v>
      </c>
      <c r="H58" s="761">
        <v>0</v>
      </c>
      <c r="I58" s="798">
        <v>0</v>
      </c>
      <c r="J58" s="766"/>
      <c r="K58" s="760">
        <v>0</v>
      </c>
      <c r="L58" s="796">
        <v>0</v>
      </c>
      <c r="M58" s="766"/>
      <c r="N58" s="760">
        <v>0</v>
      </c>
      <c r="O58" s="798">
        <v>0</v>
      </c>
      <c r="P58" s="766"/>
      <c r="Q58" s="760">
        <v>0</v>
      </c>
      <c r="R58" s="800">
        <v>0</v>
      </c>
      <c r="S58" s="782">
        <v>0</v>
      </c>
      <c r="T58" s="782">
        <v>0</v>
      </c>
      <c r="U58" s="782">
        <v>0</v>
      </c>
    </row>
    <row r="59" spans="1:22" s="164" customFormat="1" ht="20.100000000000001" customHeight="1" thickBot="1" x14ac:dyDescent="0.25">
      <c r="A59" s="282" t="s">
        <v>134</v>
      </c>
      <c r="B59" s="752">
        <v>205270414.35810402</v>
      </c>
      <c r="C59" s="753">
        <v>5676290.7143940823</v>
      </c>
      <c r="D59" s="754">
        <v>210946705.07249811</v>
      </c>
      <c r="E59" s="752">
        <v>191725901.79909509</v>
      </c>
      <c r="F59" s="753">
        <v>4414775.8967380999</v>
      </c>
      <c r="G59" s="754">
        <v>196140677.69583321</v>
      </c>
      <c r="H59" s="756">
        <v>61804394.159730896</v>
      </c>
      <c r="I59" s="752">
        <v>63486902.775253169</v>
      </c>
      <c r="J59" s="753">
        <v>2123361.1687843734</v>
      </c>
      <c r="K59" s="754">
        <v>65610263.944037542</v>
      </c>
      <c r="L59" s="752">
        <v>81401440.715400517</v>
      </c>
      <c r="M59" s="753">
        <v>3447777.9003413622</v>
      </c>
      <c r="N59" s="754">
        <v>84849218.615741879</v>
      </c>
      <c r="O59" s="752">
        <v>49106075.96982269</v>
      </c>
      <c r="P59" s="753">
        <v>2039697.5484543904</v>
      </c>
      <c r="Q59" s="754">
        <v>51145773.518277064</v>
      </c>
      <c r="R59" s="756">
        <v>90781966.99421373</v>
      </c>
      <c r="S59" s="756">
        <v>590990735.61767542</v>
      </c>
      <c r="T59" s="756">
        <v>79506297.388443202</v>
      </c>
      <c r="U59" s="756">
        <v>670497033.00611866</v>
      </c>
      <c r="V59" s="526">
        <v>0</v>
      </c>
    </row>
    <row r="60" spans="1:22" ht="20.100000000000001" customHeight="1" x14ac:dyDescent="0.2">
      <c r="A60" s="283" t="s">
        <v>135</v>
      </c>
      <c r="B60" s="758"/>
      <c r="C60" s="759"/>
      <c r="D60" s="760">
        <v>0</v>
      </c>
      <c r="E60" s="816"/>
      <c r="F60" s="759"/>
      <c r="G60" s="760">
        <v>0</v>
      </c>
      <c r="H60" s="811"/>
      <c r="I60" s="758"/>
      <c r="J60" s="759"/>
      <c r="K60" s="760">
        <v>0</v>
      </c>
      <c r="L60" s="762"/>
      <c r="M60" s="759"/>
      <c r="N60" s="760">
        <v>0</v>
      </c>
      <c r="O60" s="758"/>
      <c r="P60" s="759"/>
      <c r="Q60" s="760">
        <v>0</v>
      </c>
      <c r="R60" s="763"/>
      <c r="S60" s="814">
        <v>0</v>
      </c>
      <c r="T60" s="814">
        <v>0</v>
      </c>
      <c r="U60" s="814">
        <v>0</v>
      </c>
    </row>
    <row r="61" spans="1:22" ht="20.100000000000001" customHeight="1" x14ac:dyDescent="0.2">
      <c r="A61" s="279" t="s">
        <v>136</v>
      </c>
      <c r="B61" s="794">
        <v>6183273.0020861179</v>
      </c>
      <c r="C61" s="766"/>
      <c r="D61" s="760">
        <v>6183273.0020861179</v>
      </c>
      <c r="E61" s="796">
        <v>1290379.6372084203</v>
      </c>
      <c r="F61" s="766"/>
      <c r="G61" s="760">
        <v>1290379.6372084203</v>
      </c>
      <c r="H61" s="761">
        <v>148895.2981225109</v>
      </c>
      <c r="I61" s="798">
        <v>501252.74909918458</v>
      </c>
      <c r="J61" s="766"/>
      <c r="K61" s="760">
        <v>501252.74909918458</v>
      </c>
      <c r="L61" s="798">
        <v>769661.95657121204</v>
      </c>
      <c r="M61" s="766"/>
      <c r="N61" s="760">
        <v>769661.95657121204</v>
      </c>
      <c r="O61" s="798">
        <v>142443.55774701311</v>
      </c>
      <c r="P61" s="766"/>
      <c r="Q61" s="760">
        <v>142443.55774701311</v>
      </c>
      <c r="R61" s="800">
        <v>771824.7991655604</v>
      </c>
      <c r="S61" s="764">
        <v>8887010.9027119484</v>
      </c>
      <c r="T61" s="764">
        <v>148895.2981225109</v>
      </c>
      <c r="U61" s="764">
        <v>9035906.2008344587</v>
      </c>
    </row>
    <row r="62" spans="1:22" ht="20.100000000000001" customHeight="1" thickBot="1" x14ac:dyDescent="0.25">
      <c r="A62" s="281" t="s">
        <v>137</v>
      </c>
      <c r="B62" s="817"/>
      <c r="C62" s="818"/>
      <c r="D62" s="760">
        <v>0</v>
      </c>
      <c r="E62" s="819"/>
      <c r="F62" s="818"/>
      <c r="G62" s="760">
        <v>0</v>
      </c>
      <c r="H62" s="761"/>
      <c r="I62" s="817"/>
      <c r="J62" s="818"/>
      <c r="K62" s="760">
        <v>0</v>
      </c>
      <c r="L62" s="762"/>
      <c r="M62" s="818"/>
      <c r="N62" s="760">
        <v>0</v>
      </c>
      <c r="O62" s="817"/>
      <c r="P62" s="818"/>
      <c r="Q62" s="760">
        <v>0</v>
      </c>
      <c r="R62" s="771"/>
      <c r="S62" s="764">
        <v>0</v>
      </c>
      <c r="T62" s="764">
        <v>0</v>
      </c>
      <c r="U62" s="764">
        <v>0</v>
      </c>
    </row>
    <row r="63" spans="1:22" s="164" customFormat="1" ht="20.100000000000001" customHeight="1" thickBot="1" x14ac:dyDescent="0.25">
      <c r="A63" s="284" t="s">
        <v>138</v>
      </c>
      <c r="B63" s="752">
        <v>6183273.0020861179</v>
      </c>
      <c r="C63" s="753">
        <v>0</v>
      </c>
      <c r="D63" s="754">
        <v>6183273.0020861179</v>
      </c>
      <c r="E63" s="752">
        <v>1290379.6372084203</v>
      </c>
      <c r="F63" s="753">
        <v>0</v>
      </c>
      <c r="G63" s="754">
        <v>1290379.6372084203</v>
      </c>
      <c r="H63" s="755">
        <v>148895.2981225109</v>
      </c>
      <c r="I63" s="752">
        <v>501252.74909918458</v>
      </c>
      <c r="J63" s="753">
        <v>0</v>
      </c>
      <c r="K63" s="754">
        <v>501252.74909918458</v>
      </c>
      <c r="L63" s="752">
        <v>769661.95657121204</v>
      </c>
      <c r="M63" s="753">
        <v>0</v>
      </c>
      <c r="N63" s="754">
        <v>769661.95657121204</v>
      </c>
      <c r="O63" s="752">
        <v>142443.55774701311</v>
      </c>
      <c r="P63" s="753">
        <v>0</v>
      </c>
      <c r="Q63" s="754">
        <v>142443.55774701311</v>
      </c>
      <c r="R63" s="756">
        <v>771824.7991655604</v>
      </c>
      <c r="S63" s="764">
        <v>8887010.9027119484</v>
      </c>
      <c r="T63" s="764">
        <v>148895.2981225109</v>
      </c>
      <c r="U63" s="782">
        <v>9035906.2008344587</v>
      </c>
    </row>
    <row r="64" spans="1:22" s="164" customFormat="1" ht="20.100000000000001" customHeight="1" thickBot="1" x14ac:dyDescent="0.25">
      <c r="A64" s="284" t="s">
        <v>139</v>
      </c>
      <c r="B64" s="752">
        <v>211453687.36019015</v>
      </c>
      <c r="C64" s="753">
        <v>5676290.7143940823</v>
      </c>
      <c r="D64" s="754">
        <v>217129978.07458425</v>
      </c>
      <c r="E64" s="752">
        <v>193016281.43630353</v>
      </c>
      <c r="F64" s="753">
        <v>4414775.8967380999</v>
      </c>
      <c r="G64" s="754">
        <v>197431057.33304164</v>
      </c>
      <c r="H64" s="756">
        <v>61953289.457853407</v>
      </c>
      <c r="I64" s="752">
        <v>63988155.524352357</v>
      </c>
      <c r="J64" s="753">
        <v>2123361.1687843734</v>
      </c>
      <c r="K64" s="754">
        <v>66111516.693136729</v>
      </c>
      <c r="L64" s="752">
        <v>82171102.671971723</v>
      </c>
      <c r="M64" s="753">
        <v>3447777.9003413622</v>
      </c>
      <c r="N64" s="754">
        <v>85618880.572313085</v>
      </c>
      <c r="O64" s="752">
        <v>49248519.527569704</v>
      </c>
      <c r="P64" s="753">
        <v>2039697.5484543904</v>
      </c>
      <c r="Q64" s="754">
        <v>51288217.076024093</v>
      </c>
      <c r="R64" s="756">
        <v>91553791.793379292</v>
      </c>
      <c r="S64" s="756">
        <v>599877746.52038741</v>
      </c>
      <c r="T64" s="756">
        <v>79655192.686565712</v>
      </c>
      <c r="U64" s="756">
        <v>679532939.20695317</v>
      </c>
      <c r="V64" s="526">
        <v>0</v>
      </c>
    </row>
    <row r="65" spans="1:22" ht="20.100000000000001" customHeight="1" x14ac:dyDescent="0.2">
      <c r="A65" s="285" t="s">
        <v>140</v>
      </c>
      <c r="B65" s="758"/>
      <c r="C65" s="759"/>
      <c r="D65" s="760">
        <v>0</v>
      </c>
      <c r="E65" s="758"/>
      <c r="F65" s="759"/>
      <c r="G65" s="760">
        <v>0</v>
      </c>
      <c r="H65" s="761"/>
      <c r="I65" s="758"/>
      <c r="J65" s="759"/>
      <c r="K65" s="760">
        <v>0</v>
      </c>
      <c r="L65" s="762"/>
      <c r="M65" s="759"/>
      <c r="N65" s="760">
        <v>0</v>
      </c>
      <c r="O65" s="758"/>
      <c r="P65" s="759"/>
      <c r="Q65" s="760">
        <v>0</v>
      </c>
      <c r="R65" s="763"/>
      <c r="S65" s="764">
        <v>0</v>
      </c>
      <c r="T65" s="764">
        <v>0</v>
      </c>
      <c r="U65" s="814">
        <v>0</v>
      </c>
    </row>
    <row r="66" spans="1:22" ht="20.100000000000001" customHeight="1" x14ac:dyDescent="0.2">
      <c r="A66" s="277" t="s">
        <v>141</v>
      </c>
      <c r="B66" s="765"/>
      <c r="C66" s="766"/>
      <c r="D66" s="760">
        <v>0</v>
      </c>
      <c r="E66" s="765"/>
      <c r="F66" s="766"/>
      <c r="G66" s="760">
        <v>0</v>
      </c>
      <c r="H66" s="761"/>
      <c r="I66" s="765"/>
      <c r="J66" s="766"/>
      <c r="K66" s="760">
        <v>0</v>
      </c>
      <c r="L66" s="762"/>
      <c r="M66" s="766"/>
      <c r="N66" s="760">
        <v>0</v>
      </c>
      <c r="O66" s="765"/>
      <c r="P66" s="766"/>
      <c r="Q66" s="760">
        <v>0</v>
      </c>
      <c r="R66" s="767"/>
      <c r="S66" s="764">
        <v>0</v>
      </c>
      <c r="T66" s="764">
        <v>0</v>
      </c>
      <c r="U66" s="764">
        <v>0</v>
      </c>
    </row>
    <row r="67" spans="1:22" ht="20.100000000000001" customHeight="1" x14ac:dyDescent="0.2">
      <c r="A67" s="289" t="s">
        <v>153</v>
      </c>
      <c r="B67" s="794">
        <v>27410419.172031101</v>
      </c>
      <c r="C67" s="766"/>
      <c r="D67" s="760">
        <v>27410419.172031101</v>
      </c>
      <c r="E67" s="796">
        <v>226964.3571496302</v>
      </c>
      <c r="F67" s="766"/>
      <c r="G67" s="760">
        <v>226964.3571496302</v>
      </c>
      <c r="H67" s="761">
        <v>2089241.5679878627</v>
      </c>
      <c r="I67" s="798">
        <v>360100.75655983307</v>
      </c>
      <c r="J67" s="766"/>
      <c r="K67" s="760">
        <v>360100.75655983307</v>
      </c>
      <c r="L67" s="798">
        <v>4.002042480561351</v>
      </c>
      <c r="M67" s="766"/>
      <c r="N67" s="760">
        <v>4.002042480561351</v>
      </c>
      <c r="O67" s="798">
        <v>0.68158543523610859</v>
      </c>
      <c r="P67" s="766"/>
      <c r="Q67" s="760">
        <v>0.68158543523610859</v>
      </c>
      <c r="R67" s="800">
        <v>99585432.543550149</v>
      </c>
      <c r="S67" s="764">
        <v>27997488.96936848</v>
      </c>
      <c r="T67" s="764">
        <v>2089241.5679878627</v>
      </c>
      <c r="U67" s="764">
        <v>30086730.537356343</v>
      </c>
    </row>
    <row r="68" spans="1:22" s="164" customFormat="1" ht="20.100000000000001" customHeight="1" thickBot="1" x14ac:dyDescent="0.25">
      <c r="A68" s="307" t="s">
        <v>143</v>
      </c>
      <c r="B68" s="768">
        <v>27410419.172031101</v>
      </c>
      <c r="C68" s="769">
        <v>0</v>
      </c>
      <c r="D68" s="770">
        <v>27410419.172031101</v>
      </c>
      <c r="E68" s="768">
        <v>226964.3571496302</v>
      </c>
      <c r="F68" s="769">
        <v>0</v>
      </c>
      <c r="G68" s="770">
        <v>226964.3571496302</v>
      </c>
      <c r="H68" s="755">
        <v>2089241.5679878627</v>
      </c>
      <c r="I68" s="768">
        <v>360100.75655983307</v>
      </c>
      <c r="J68" s="769">
        <v>0</v>
      </c>
      <c r="K68" s="770">
        <v>360100.75655983307</v>
      </c>
      <c r="L68" s="768">
        <v>4.002042480561351</v>
      </c>
      <c r="M68" s="769">
        <v>0</v>
      </c>
      <c r="N68" s="770">
        <v>4.002042480561351</v>
      </c>
      <c r="O68" s="768">
        <v>0.68158543523610859</v>
      </c>
      <c r="P68" s="769">
        <v>0</v>
      </c>
      <c r="Q68" s="770">
        <v>0.68158543523610859</v>
      </c>
      <c r="R68" s="755">
        <v>99585432.543550149</v>
      </c>
      <c r="S68" s="757">
        <v>27997488.96936848</v>
      </c>
      <c r="T68" s="757">
        <v>2089241.5679878627</v>
      </c>
      <c r="U68" s="757">
        <v>30086730.537356343</v>
      </c>
    </row>
    <row r="69" spans="1:22" s="164" customFormat="1" ht="20.100000000000001" customHeight="1" thickBot="1" x14ac:dyDescent="0.25">
      <c r="A69" s="284" t="s">
        <v>147</v>
      </c>
      <c r="B69" s="752">
        <v>27410419.172031101</v>
      </c>
      <c r="C69" s="753">
        <v>0</v>
      </c>
      <c r="D69" s="754">
        <v>27410419.172031101</v>
      </c>
      <c r="E69" s="752">
        <v>226964.3571496302</v>
      </c>
      <c r="F69" s="753">
        <v>0</v>
      </c>
      <c r="G69" s="754">
        <v>226964.3571496302</v>
      </c>
      <c r="H69" s="771">
        <v>2089241.5679878627</v>
      </c>
      <c r="I69" s="752">
        <v>360100.75655983307</v>
      </c>
      <c r="J69" s="753">
        <v>0</v>
      </c>
      <c r="K69" s="754">
        <v>360100.75655983307</v>
      </c>
      <c r="L69" s="752">
        <v>4.002042480561351</v>
      </c>
      <c r="M69" s="753">
        <v>0</v>
      </c>
      <c r="N69" s="754">
        <v>4.002042480561351</v>
      </c>
      <c r="O69" s="752">
        <v>0.68158543523610859</v>
      </c>
      <c r="P69" s="753">
        <v>0</v>
      </c>
      <c r="Q69" s="754">
        <v>0.68158543523610859</v>
      </c>
      <c r="R69" s="756">
        <v>99585432.543550149</v>
      </c>
      <c r="S69" s="757">
        <v>27997488.96936848</v>
      </c>
      <c r="T69" s="757">
        <v>2089241.5679878627</v>
      </c>
      <c r="U69" s="757">
        <v>30086730.537356343</v>
      </c>
    </row>
    <row r="70" spans="1:22" s="164" customFormat="1" ht="20.100000000000001" customHeight="1" thickBot="1" x14ac:dyDescent="0.25">
      <c r="A70" s="284" t="s">
        <v>73</v>
      </c>
      <c r="B70" s="752">
        <v>184043268.18815905</v>
      </c>
      <c r="C70" s="753">
        <v>5676290.7143940823</v>
      </c>
      <c r="D70" s="754">
        <v>189719558.90255314</v>
      </c>
      <c r="E70" s="752">
        <v>192789317.0791539</v>
      </c>
      <c r="F70" s="753">
        <v>4414775.8967380999</v>
      </c>
      <c r="G70" s="754">
        <v>197204092.97589201</v>
      </c>
      <c r="H70" s="772">
        <v>59864047.889865547</v>
      </c>
      <c r="I70" s="752">
        <v>63628054.767792523</v>
      </c>
      <c r="J70" s="753">
        <v>2123361.1687843734</v>
      </c>
      <c r="K70" s="754">
        <v>65751415.936576895</v>
      </c>
      <c r="L70" s="752">
        <v>82171098.669929236</v>
      </c>
      <c r="M70" s="753">
        <v>3447777.9003413622</v>
      </c>
      <c r="N70" s="754">
        <v>85618876.570270598</v>
      </c>
      <c r="O70" s="752">
        <v>49248518.845984265</v>
      </c>
      <c r="P70" s="753">
        <v>2039697.5484543904</v>
      </c>
      <c r="Q70" s="754">
        <v>51288216.394438654</v>
      </c>
      <c r="R70" s="756">
        <v>-8031640.7501708567</v>
      </c>
      <c r="S70" s="755">
        <v>571880257.55101895</v>
      </c>
      <c r="T70" s="755">
        <v>77565951.118577853</v>
      </c>
      <c r="U70" s="755">
        <v>649446208.66959679</v>
      </c>
      <c r="V70" s="526">
        <v>0</v>
      </c>
    </row>
    <row r="71" spans="1:22" s="164" customFormat="1" ht="20.100000000000001" customHeight="1" thickBot="1" x14ac:dyDescent="0.25">
      <c r="A71" s="284" t="s">
        <v>73</v>
      </c>
      <c r="B71" s="820">
        <v>184043268.18815908</v>
      </c>
      <c r="C71" s="85">
        <v>5676290.7143940823</v>
      </c>
      <c r="D71" s="821">
        <v>189719558.90255317</v>
      </c>
      <c r="E71" s="820">
        <v>192795594.41653296</v>
      </c>
      <c r="F71" s="85">
        <v>4414775.8967380999</v>
      </c>
      <c r="G71" s="821">
        <v>197210370.31327108</v>
      </c>
      <c r="H71" s="781">
        <v>59868895.5012822</v>
      </c>
      <c r="I71" s="820">
        <v>63630069.566199496</v>
      </c>
      <c r="J71" s="85">
        <v>2123361.1687843734</v>
      </c>
      <c r="K71" s="821">
        <v>65753430.734983869</v>
      </c>
      <c r="L71" s="820">
        <v>82181756.529970974</v>
      </c>
      <c r="M71" s="85">
        <v>3447777.9003413622</v>
      </c>
      <c r="N71" s="821">
        <v>85629534.430312335</v>
      </c>
      <c r="O71" s="820">
        <v>49250333.979684249</v>
      </c>
      <c r="P71" s="85">
        <v>2039697.5484543904</v>
      </c>
      <c r="Q71" s="821">
        <v>51290031.528138638</v>
      </c>
      <c r="R71" s="781">
        <v>-8027423.5895412574</v>
      </c>
      <c r="S71" s="757">
        <v>571901022.68054676</v>
      </c>
      <c r="T71" s="757">
        <v>77570798.729994521</v>
      </c>
      <c r="U71" s="755">
        <v>649471821.4105413</v>
      </c>
      <c r="V71" s="526">
        <v>0</v>
      </c>
    </row>
    <row r="72" spans="1:22" s="164" customFormat="1" ht="20.100000000000001" customHeight="1" thickBot="1" x14ac:dyDescent="0.25">
      <c r="A72" s="287" t="s">
        <v>74</v>
      </c>
      <c r="B72" s="820">
        <v>30288547.623745669</v>
      </c>
      <c r="C72" s="822"/>
      <c r="D72" s="823">
        <v>30288547.623745669</v>
      </c>
      <c r="E72" s="820">
        <v>35150299.954850256</v>
      </c>
      <c r="F72" s="822"/>
      <c r="G72" s="823">
        <v>35150299.954850256</v>
      </c>
      <c r="H72" s="781">
        <v>8469951.7963494565</v>
      </c>
      <c r="I72" s="820">
        <v>11281975.79273748</v>
      </c>
      <c r="J72" s="822"/>
      <c r="K72" s="823">
        <v>11281975.79273748</v>
      </c>
      <c r="L72" s="820">
        <v>59679280.357078284</v>
      </c>
      <c r="M72" s="822"/>
      <c r="N72" s="823">
        <v>59679280.357078284</v>
      </c>
      <c r="O72" s="820">
        <v>10163942.155619346</v>
      </c>
      <c r="P72" s="822"/>
      <c r="Q72" s="823">
        <v>10163942.155619346</v>
      </c>
      <c r="R72" s="824">
        <v>23614225.608222287</v>
      </c>
      <c r="S72" s="757">
        <v>146564045.88403103</v>
      </c>
      <c r="T72" s="757">
        <v>8469951.7963494565</v>
      </c>
      <c r="U72" s="755">
        <v>155033997.68038049</v>
      </c>
      <c r="V72" s="526">
        <v>0</v>
      </c>
    </row>
    <row r="73" spans="1:22" s="164" customFormat="1" ht="20.100000000000001" customHeight="1" thickBot="1" x14ac:dyDescent="0.25">
      <c r="A73" s="308" t="s">
        <v>75</v>
      </c>
      <c r="B73" s="773">
        <v>214331815.81190476</v>
      </c>
      <c r="C73" s="774">
        <v>5676290.7143940823</v>
      </c>
      <c r="D73" s="775">
        <v>220008106.52629885</v>
      </c>
      <c r="E73" s="773">
        <v>227945894.37138322</v>
      </c>
      <c r="F73" s="774">
        <v>4414775.8967380999</v>
      </c>
      <c r="G73" s="775">
        <v>232360670.26812133</v>
      </c>
      <c r="H73" s="776">
        <v>68338847.297631651</v>
      </c>
      <c r="I73" s="773">
        <v>74912045.35893698</v>
      </c>
      <c r="J73" s="774">
        <v>2123361.1687843734</v>
      </c>
      <c r="K73" s="775">
        <v>77035406.527721345</v>
      </c>
      <c r="L73" s="773">
        <v>141861036.88704926</v>
      </c>
      <c r="M73" s="774">
        <v>3447777.9003413622</v>
      </c>
      <c r="N73" s="775">
        <v>145308814.78739062</v>
      </c>
      <c r="O73" s="773">
        <v>59414276.135303594</v>
      </c>
      <c r="P73" s="774">
        <v>2039697.5484543904</v>
      </c>
      <c r="Q73" s="775">
        <v>61453973.683757983</v>
      </c>
      <c r="R73" s="825">
        <v>15586802.018681031</v>
      </c>
      <c r="S73" s="757">
        <v>718465068.56457782</v>
      </c>
      <c r="T73" s="757">
        <v>86040750.526343957</v>
      </c>
      <c r="U73" s="826">
        <v>804505819.09092176</v>
      </c>
      <c r="V73" s="526">
        <v>0</v>
      </c>
    </row>
    <row r="74" spans="1:22" s="164" customFormat="1" ht="26.25" customHeight="1" thickBot="1" x14ac:dyDescent="0.3">
      <c r="A74" s="966" t="s">
        <v>411</v>
      </c>
      <c r="B74" s="533"/>
      <c r="C74" s="534"/>
      <c r="D74" s="535"/>
      <c r="E74" s="536"/>
      <c r="F74" s="534"/>
      <c r="G74" s="535"/>
      <c r="H74" s="537"/>
      <c r="I74" s="533"/>
      <c r="J74" s="534"/>
      <c r="K74" s="535"/>
      <c r="L74" s="533"/>
      <c r="M74" s="534"/>
      <c r="N74" s="535"/>
      <c r="O74" s="533"/>
      <c r="P74" s="534"/>
      <c r="Q74" s="535"/>
      <c r="R74" s="537"/>
      <c r="S74" s="548"/>
      <c r="T74" s="548">
        <v>15001496</v>
      </c>
      <c r="U74" s="827">
        <v>15001496</v>
      </c>
      <c r="V74" s="526"/>
    </row>
    <row r="75" spans="1:22" s="164" customFormat="1" ht="20.100000000000001" customHeight="1" thickBot="1" x14ac:dyDescent="0.3">
      <c r="A75" s="547" t="s">
        <v>412</v>
      </c>
      <c r="B75" s="538"/>
      <c r="C75" s="539"/>
      <c r="D75" s="540"/>
      <c r="E75" s="541"/>
      <c r="F75" s="542"/>
      <c r="G75" s="543"/>
      <c r="H75" s="544"/>
      <c r="I75" s="545"/>
      <c r="J75" s="542"/>
      <c r="K75" s="543"/>
      <c r="L75" s="545"/>
      <c r="M75" s="542"/>
      <c r="N75" s="543"/>
      <c r="O75" s="545"/>
      <c r="P75" s="542"/>
      <c r="Q75" s="543"/>
      <c r="R75" s="544"/>
      <c r="S75" s="549">
        <v>718465068.56457782</v>
      </c>
      <c r="T75" s="549">
        <v>101042246.52634396</v>
      </c>
      <c r="U75" s="827">
        <v>819507315.09092176</v>
      </c>
      <c r="V75" s="526"/>
    </row>
    <row r="76" spans="1:22" s="164" customFormat="1" ht="20.100000000000001" customHeight="1" thickBot="1" x14ac:dyDescent="0.25">
      <c r="A76" s="307" t="s">
        <v>76</v>
      </c>
      <c r="B76" s="828">
        <v>272201406.08111906</v>
      </c>
      <c r="C76" s="829">
        <v>7208889.207280485</v>
      </c>
      <c r="D76" s="830">
        <v>279410295.28839952</v>
      </c>
      <c r="E76" s="828">
        <v>289491285.85165668</v>
      </c>
      <c r="F76" s="829">
        <v>5606765.388857387</v>
      </c>
      <c r="G76" s="830">
        <v>295098051.24051404</v>
      </c>
      <c r="H76" s="831">
        <v>86790336.067992195</v>
      </c>
      <c r="I76" s="828">
        <v>95138297.605849966</v>
      </c>
      <c r="J76" s="829">
        <v>2696668.6843561544</v>
      </c>
      <c r="K76" s="830">
        <v>97834966.290206119</v>
      </c>
      <c r="L76" s="828">
        <v>180163516.84655255</v>
      </c>
      <c r="M76" s="829">
        <v>4378677.9334335299</v>
      </c>
      <c r="N76" s="830">
        <v>184542194.77998608</v>
      </c>
      <c r="O76" s="828">
        <v>75456130.691835567</v>
      </c>
      <c r="P76" s="829">
        <v>2590415.886537076</v>
      </c>
      <c r="Q76" s="830">
        <v>78046546.578372642</v>
      </c>
      <c r="R76" s="831">
        <v>19795238.563724909</v>
      </c>
      <c r="S76" s="832">
        <v>912450637.07701385</v>
      </c>
      <c r="T76" s="832">
        <v>128323653.08845682</v>
      </c>
      <c r="U76" s="832">
        <v>1040774290.1654707</v>
      </c>
    </row>
    <row r="77" spans="1:22" ht="33.75" customHeight="1" thickBot="1" x14ac:dyDescent="0.3">
      <c r="A77" s="786" t="s">
        <v>464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787"/>
      <c r="O77" s="787"/>
      <c r="P77" s="787"/>
      <c r="Q77" s="787"/>
      <c r="R77" s="787"/>
      <c r="S77" s="788"/>
      <c r="T77" s="788"/>
      <c r="U77" s="788">
        <v>0</v>
      </c>
    </row>
    <row r="78" spans="1:22" ht="33.75" customHeight="1" thickBot="1" x14ac:dyDescent="0.3">
      <c r="A78" s="786" t="s">
        <v>459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787"/>
      <c r="O78" s="787"/>
      <c r="P78" s="787"/>
      <c r="Q78" s="787"/>
      <c r="R78" s="787"/>
      <c r="S78" s="788">
        <v>22464839.5</v>
      </c>
      <c r="T78" s="788"/>
      <c r="U78" s="788">
        <v>22464839.5</v>
      </c>
    </row>
    <row r="79" spans="1:22" ht="33.75" customHeight="1" thickBot="1" x14ac:dyDescent="0.3">
      <c r="A79" s="786" t="s">
        <v>460</v>
      </c>
      <c r="B79" s="787"/>
      <c r="C79" s="787"/>
      <c r="D79" s="787"/>
      <c r="E79" s="787"/>
      <c r="F79" s="787"/>
      <c r="G79" s="787"/>
      <c r="H79" s="787"/>
      <c r="I79" s="787"/>
      <c r="J79" s="787"/>
      <c r="K79" s="787"/>
      <c r="L79" s="787"/>
      <c r="M79" s="787"/>
      <c r="N79" s="787"/>
      <c r="O79" s="787"/>
      <c r="P79" s="787"/>
      <c r="Q79" s="787"/>
      <c r="R79" s="787"/>
      <c r="S79" s="788">
        <v>1143000</v>
      </c>
      <c r="T79" s="788"/>
      <c r="U79" s="788">
        <v>1143000</v>
      </c>
    </row>
    <row r="80" spans="1:22" s="164" customFormat="1" ht="20.100000000000001" customHeight="1" thickBot="1" x14ac:dyDescent="0.25">
      <c r="A80" s="751" t="s">
        <v>436</v>
      </c>
      <c r="B80" s="556"/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792"/>
      <c r="T80" s="792">
        <v>6500000</v>
      </c>
      <c r="U80" s="792">
        <v>6500000</v>
      </c>
    </row>
    <row r="81" spans="1:22" s="164" customFormat="1" ht="20.100000000000001" customHeight="1" thickBot="1" x14ac:dyDescent="0.25">
      <c r="A81" s="751" t="s">
        <v>437</v>
      </c>
      <c r="B81" s="556">
        <v>272201406.08111906</v>
      </c>
      <c r="C81" s="556">
        <v>7208889.207280485</v>
      </c>
      <c r="D81" s="556">
        <v>279410295.28839952</v>
      </c>
      <c r="E81" s="556">
        <v>289491285.85165668</v>
      </c>
      <c r="F81" s="556">
        <v>5606765.388857387</v>
      </c>
      <c r="G81" s="556">
        <v>295098051.24051404</v>
      </c>
      <c r="H81" s="556">
        <v>86790336.067992195</v>
      </c>
      <c r="I81" s="556">
        <v>95138297.605849966</v>
      </c>
      <c r="J81" s="556">
        <v>2696668.6843561544</v>
      </c>
      <c r="K81" s="556">
        <v>97834966.290206119</v>
      </c>
      <c r="L81" s="556">
        <v>180163516.84655255</v>
      </c>
      <c r="M81" s="556">
        <v>4378677.9334335299</v>
      </c>
      <c r="N81" s="556">
        <v>184542194.77998608</v>
      </c>
      <c r="O81" s="556">
        <v>75456130.691835567</v>
      </c>
      <c r="P81" s="556">
        <v>2590415.886537076</v>
      </c>
      <c r="Q81" s="556">
        <v>78046546.578372642</v>
      </c>
      <c r="R81" s="556">
        <v>19795238.563724909</v>
      </c>
      <c r="S81" s="556">
        <v>936058476.57701385</v>
      </c>
      <c r="T81" s="556">
        <v>134823653.08845681</v>
      </c>
      <c r="U81" s="556">
        <v>1070882129.6654707</v>
      </c>
    </row>
    <row r="82" spans="1:22" s="164" customFormat="1" ht="20.100000000000001" customHeight="1" thickBot="1" x14ac:dyDescent="0.25">
      <c r="A82" s="789" t="s">
        <v>438</v>
      </c>
      <c r="B82" s="790">
        <v>18.681938175611609</v>
      </c>
      <c r="C82" s="315"/>
      <c r="D82" s="315">
        <v>18.681938175611609</v>
      </c>
      <c r="E82" s="315">
        <v>21.680660914090652</v>
      </c>
      <c r="F82" s="315"/>
      <c r="G82" s="315">
        <v>21.680660914090652</v>
      </c>
      <c r="H82" s="315">
        <v>5.2242556419495543</v>
      </c>
      <c r="I82" s="315">
        <v>6.9587085150768067</v>
      </c>
      <c r="J82" s="315"/>
      <c r="K82" s="315">
        <v>6.9587085150768067</v>
      </c>
      <c r="L82" s="315">
        <v>36.810105253176559</v>
      </c>
      <c r="M82" s="315"/>
      <c r="N82" s="315">
        <v>36.810105253176559</v>
      </c>
      <c r="O82" s="315">
        <v>6.269106770339465</v>
      </c>
      <c r="P82" s="315"/>
      <c r="Q82" s="315">
        <v>6.269106770339465</v>
      </c>
      <c r="R82" s="315">
        <v>14.565224729755357</v>
      </c>
      <c r="S82" s="791">
        <v>90.400519628295086</v>
      </c>
      <c r="T82" s="791">
        <v>5.2242556419495543</v>
      </c>
      <c r="U82" s="791">
        <v>95.624775270244641</v>
      </c>
      <c r="V82" s="457">
        <v>110.19</v>
      </c>
    </row>
    <row r="83" spans="1:22" ht="20.100000000000001" customHeight="1" x14ac:dyDescent="0.2">
      <c r="R83" s="462" t="s">
        <v>291</v>
      </c>
    </row>
    <row r="84" spans="1:22" ht="20.100000000000001" hidden="1" customHeight="1" thickBot="1" x14ac:dyDescent="0.25">
      <c r="A84" s="160" t="s">
        <v>70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 t="s">
        <v>71</v>
      </c>
    </row>
    <row r="85" spans="1:22" ht="20.100000000000001" hidden="1" customHeight="1" thickTop="1" x14ac:dyDescent="0.25">
      <c r="A85" s="276" t="s">
        <v>72</v>
      </c>
      <c r="B85" s="1024" t="s">
        <v>286</v>
      </c>
      <c r="C85" s="1025"/>
      <c r="D85" s="1026"/>
      <c r="E85" s="997" t="s">
        <v>26</v>
      </c>
      <c r="F85" s="998"/>
      <c r="G85" s="999"/>
      <c r="H85" s="1000" t="s">
        <v>164</v>
      </c>
      <c r="I85" s="997" t="s">
        <v>27</v>
      </c>
      <c r="J85" s="998"/>
      <c r="K85" s="999"/>
      <c r="L85" s="997" t="s">
        <v>194</v>
      </c>
      <c r="M85" s="998"/>
      <c r="N85" s="999"/>
      <c r="O85" s="997" t="s">
        <v>3</v>
      </c>
      <c r="P85" s="998"/>
      <c r="Q85" s="999"/>
      <c r="R85" s="1000" t="s">
        <v>28</v>
      </c>
      <c r="S85" s="1000" t="s">
        <v>29</v>
      </c>
      <c r="T85" s="1000"/>
      <c r="U85" s="1000"/>
    </row>
    <row r="86" spans="1:22" ht="20.100000000000001" hidden="1" customHeight="1" x14ac:dyDescent="0.2">
      <c r="A86" s="276"/>
      <c r="B86" s="432" t="s">
        <v>22</v>
      </c>
      <c r="C86" s="432" t="s">
        <v>4</v>
      </c>
      <c r="D86" s="432" t="s">
        <v>12</v>
      </c>
      <c r="E86" s="162" t="s">
        <v>22</v>
      </c>
      <c r="F86" s="161" t="s">
        <v>4</v>
      </c>
      <c r="G86" s="163" t="s">
        <v>12</v>
      </c>
      <c r="H86" s="313" t="s">
        <v>4</v>
      </c>
      <c r="I86" s="162" t="s">
        <v>22</v>
      </c>
      <c r="J86" s="161" t="s">
        <v>4</v>
      </c>
      <c r="K86" s="163" t="s">
        <v>12</v>
      </c>
      <c r="L86" s="162" t="s">
        <v>22</v>
      </c>
      <c r="M86" s="161" t="s">
        <v>4</v>
      </c>
      <c r="N86" s="163" t="s">
        <v>12</v>
      </c>
      <c r="O86" s="162" t="s">
        <v>22</v>
      </c>
      <c r="P86" s="161" t="s">
        <v>4</v>
      </c>
      <c r="Q86" s="163" t="s">
        <v>12</v>
      </c>
      <c r="R86" s="313" t="s">
        <v>30</v>
      </c>
      <c r="S86" s="313" t="s">
        <v>22</v>
      </c>
      <c r="T86" s="313" t="s">
        <v>4</v>
      </c>
      <c r="U86" s="313" t="s">
        <v>12</v>
      </c>
    </row>
    <row r="87" spans="1:22" ht="20.100000000000001" hidden="1" customHeight="1" thickBot="1" x14ac:dyDescent="0.25">
      <c r="A87" s="277" t="s">
        <v>124</v>
      </c>
      <c r="B87" s="434"/>
      <c r="C87" s="434"/>
      <c r="D87" s="434"/>
      <c r="E87" s="325"/>
      <c r="F87" s="326"/>
      <c r="G87" s="327"/>
      <c r="H87" s="328"/>
      <c r="I87" s="325"/>
      <c r="J87" s="326"/>
      <c r="K87" s="327"/>
      <c r="L87" s="325"/>
      <c r="M87" s="326"/>
      <c r="N87" s="327"/>
      <c r="O87" s="325"/>
      <c r="P87" s="326"/>
      <c r="Q87" s="327"/>
      <c r="R87" s="328"/>
      <c r="S87" s="328"/>
      <c r="T87" s="328"/>
      <c r="U87" s="328"/>
    </row>
    <row r="88" spans="1:22" ht="20.100000000000001" hidden="1" customHeight="1" thickBot="1" x14ac:dyDescent="0.25">
      <c r="A88" s="278" t="s">
        <v>148</v>
      </c>
      <c r="B88" s="320">
        <v>0.76254609256388817</v>
      </c>
      <c r="C88" s="88">
        <v>1.1372076420186221</v>
      </c>
      <c r="D88" s="321">
        <v>0.77102428010864921</v>
      </c>
      <c r="E88" s="330">
        <v>0.99619862969501349</v>
      </c>
      <c r="F88" s="329">
        <v>0.95322119946634531</v>
      </c>
      <c r="G88" s="331">
        <v>0.99472400113049086</v>
      </c>
      <c r="H88" s="332">
        <v>0.83878003609453244</v>
      </c>
      <c r="I88" s="330">
        <v>0.93167468252543928</v>
      </c>
      <c r="J88" s="329">
        <v>1.2590875217349839</v>
      </c>
      <c r="K88" s="331">
        <v>0.94356722021487449</v>
      </c>
      <c r="L88" s="320">
        <v>0.92486904734896802</v>
      </c>
      <c r="M88" s="88">
        <v>1.0203760833989344</v>
      </c>
      <c r="N88" s="321">
        <v>0.92880967703346129</v>
      </c>
      <c r="O88" s="330">
        <v>1.0237973434905399</v>
      </c>
      <c r="P88" s="329">
        <v>1.5148947325548734</v>
      </c>
      <c r="Q88" s="331">
        <v>1.03955518102874</v>
      </c>
      <c r="R88" s="332">
        <v>0.95895695755319621</v>
      </c>
      <c r="S88" s="332">
        <v>0.88294296159028096</v>
      </c>
      <c r="T88" s="332">
        <v>0.92239109504904204</v>
      </c>
      <c r="U88" s="332">
        <v>0.88652135760809136</v>
      </c>
    </row>
    <row r="89" spans="1:22" ht="20.100000000000001" hidden="1" customHeight="1" thickBot="1" x14ac:dyDescent="0.25">
      <c r="A89" s="279" t="s">
        <v>126</v>
      </c>
      <c r="B89" s="320">
        <v>0.81784406061386594</v>
      </c>
      <c r="C89" s="88">
        <v>1.3625274200971138</v>
      </c>
      <c r="D89" s="321">
        <v>0.83360752990699871</v>
      </c>
      <c r="E89" s="330">
        <v>1.0116030252701362</v>
      </c>
      <c r="F89" s="329">
        <v>1.0826003648197673</v>
      </c>
      <c r="G89" s="331">
        <v>1.0137982770377245</v>
      </c>
      <c r="H89" s="332">
        <v>0.85074371167345297</v>
      </c>
      <c r="I89" s="330">
        <v>0.94717754556926648</v>
      </c>
      <c r="J89" s="329">
        <v>1.5005904160451706</v>
      </c>
      <c r="K89" s="331">
        <v>0.96536830372393434</v>
      </c>
      <c r="L89" s="320">
        <v>0.97724829728105922</v>
      </c>
      <c r="M89" s="88">
        <v>1.173922443364533</v>
      </c>
      <c r="N89" s="321">
        <v>0.98472732160282472</v>
      </c>
      <c r="O89" s="330">
        <v>1.0178942987435167</v>
      </c>
      <c r="P89" s="329">
        <v>1.8155449637018424</v>
      </c>
      <c r="Q89" s="331">
        <v>1.0426668150861205</v>
      </c>
      <c r="R89" s="332">
        <v>0.97639089403332591</v>
      </c>
      <c r="S89" s="332">
        <v>0.93335760877905283</v>
      </c>
      <c r="T89" s="332">
        <v>0.98171802563892674</v>
      </c>
      <c r="U89" s="332">
        <v>0.93818650857414132</v>
      </c>
    </row>
    <row r="90" spans="1:22" ht="20.100000000000001" hidden="1" customHeight="1" thickBot="1" x14ac:dyDescent="0.25">
      <c r="A90" s="279" t="s">
        <v>149</v>
      </c>
      <c r="B90" s="320">
        <v>0.67953715368273238</v>
      </c>
      <c r="C90" s="329" t="e">
        <v>#DIV/0!</v>
      </c>
      <c r="D90" s="321">
        <v>0.67953715368273238</v>
      </c>
      <c r="E90" s="330">
        <v>0.63058645095146981</v>
      </c>
      <c r="F90" s="329" t="e">
        <v>#DIV/0!</v>
      </c>
      <c r="G90" s="331">
        <v>0.63058645095146981</v>
      </c>
      <c r="H90" s="332">
        <v>0.15194854239794453</v>
      </c>
      <c r="I90" s="330">
        <v>0.20239545847406212</v>
      </c>
      <c r="J90" s="329" t="e">
        <v>#DIV/0!</v>
      </c>
      <c r="K90" s="331">
        <v>0.20239545847406212</v>
      </c>
      <c r="L90" s="320">
        <v>1.0706294297359169</v>
      </c>
      <c r="M90" s="329" t="e">
        <v>#DIV/0!</v>
      </c>
      <c r="N90" s="321">
        <v>1.0706294297359169</v>
      </c>
      <c r="O90" s="330">
        <v>1.1324671293665176</v>
      </c>
      <c r="P90" s="329" t="e">
        <v>#DIV/0!</v>
      </c>
      <c r="Q90" s="331">
        <v>1.1324671293665176</v>
      </c>
      <c r="R90" s="332">
        <v>0.42363253620546931</v>
      </c>
      <c r="S90" s="332">
        <v>0.69916563214080152</v>
      </c>
      <c r="T90" s="332">
        <v>0.15194854239794453</v>
      </c>
      <c r="U90" s="332">
        <v>0.69597426721183664</v>
      </c>
    </row>
    <row r="91" spans="1:22" ht="20.100000000000001" hidden="1" customHeight="1" thickBot="1" x14ac:dyDescent="0.25">
      <c r="A91" s="280" t="s">
        <v>129</v>
      </c>
      <c r="B91" s="320">
        <v>0.68440985706577229</v>
      </c>
      <c r="C91" s="88">
        <v>0.3984542325453308</v>
      </c>
      <c r="D91" s="321">
        <v>0.67366842928373416</v>
      </c>
      <c r="E91" s="330">
        <v>0.91186361986748798</v>
      </c>
      <c r="F91" s="329">
        <v>0.52902719073717241</v>
      </c>
      <c r="G91" s="331">
        <v>0.89097991406848687</v>
      </c>
      <c r="H91" s="332">
        <v>0.81838677399644455</v>
      </c>
      <c r="I91" s="330">
        <v>0.88016447351612848</v>
      </c>
      <c r="J91" s="329">
        <v>0.46727463065866159</v>
      </c>
      <c r="K91" s="331">
        <v>0.85607360019493739</v>
      </c>
      <c r="L91" s="320">
        <v>0.6496692409038074</v>
      </c>
      <c r="M91" s="88">
        <v>0.51694535600480196</v>
      </c>
      <c r="N91" s="321">
        <v>0.64187429711658783</v>
      </c>
      <c r="O91" s="330">
        <v>1.0044214607221247</v>
      </c>
      <c r="P91" s="329">
        <v>0.52915607822641353</v>
      </c>
      <c r="Q91" s="331">
        <v>0.97941862799161283</v>
      </c>
      <c r="R91" s="332">
        <v>0.87237742629637793</v>
      </c>
      <c r="S91" s="332">
        <v>0.77831007225390092</v>
      </c>
      <c r="T91" s="332">
        <v>0.6751571552773229</v>
      </c>
      <c r="U91" s="332">
        <v>0.76717893326320463</v>
      </c>
    </row>
    <row r="92" spans="1:22" ht="20.100000000000001" hidden="1" customHeight="1" thickBot="1" x14ac:dyDescent="0.25">
      <c r="A92" s="278" t="s">
        <v>130</v>
      </c>
      <c r="B92" s="320">
        <v>0.84237457420722828</v>
      </c>
      <c r="C92" s="329" t="e">
        <v>#DIV/0!</v>
      </c>
      <c r="D92" s="321">
        <v>0.84237457420722828</v>
      </c>
      <c r="E92" s="330">
        <v>0.64016560980770765</v>
      </c>
      <c r="F92" s="329" t="e">
        <v>#DIV/0!</v>
      </c>
      <c r="G92" s="331">
        <v>0.64016560980770765</v>
      </c>
      <c r="H92" s="332">
        <v>0.81971833113289183</v>
      </c>
      <c r="I92" s="330">
        <v>0.65103939946600664</v>
      </c>
      <c r="J92" s="329" t="e">
        <v>#DIV/0!</v>
      </c>
      <c r="K92" s="331">
        <v>0.65103939946600664</v>
      </c>
      <c r="L92" s="320">
        <v>1.0813939835918223</v>
      </c>
      <c r="M92" s="329" t="e">
        <v>#DIV/0!</v>
      </c>
      <c r="N92" s="321">
        <v>1.0813939835918223</v>
      </c>
      <c r="O92" s="330">
        <v>0.57824348479549692</v>
      </c>
      <c r="P92" s="329" t="e">
        <v>#DIV/0!</v>
      </c>
      <c r="Q92" s="331">
        <v>0.57824348479549692</v>
      </c>
      <c r="R92" s="332">
        <v>0.68802585883129852</v>
      </c>
      <c r="S92" s="332">
        <v>0.70500783547031898</v>
      </c>
      <c r="T92" s="332">
        <v>0.81971833113289183</v>
      </c>
      <c r="U92" s="332">
        <v>0.72404780292666471</v>
      </c>
    </row>
    <row r="93" spans="1:22" ht="20.100000000000001" hidden="1" customHeight="1" thickBot="1" x14ac:dyDescent="0.25">
      <c r="A93" s="281" t="s">
        <v>152</v>
      </c>
      <c r="B93" s="320">
        <v>1.4670741740868956</v>
      </c>
      <c r="C93" s="329" t="e">
        <v>#DIV/0!</v>
      </c>
      <c r="D93" s="321">
        <v>1.4670741740868956</v>
      </c>
      <c r="E93" s="330">
        <v>0.53998190949170533</v>
      </c>
      <c r="F93" s="329" t="e">
        <v>#DIV/0!</v>
      </c>
      <c r="G93" s="331">
        <v>0.53998190949170533</v>
      </c>
      <c r="H93" s="332">
        <v>0.57795706229049459</v>
      </c>
      <c r="I93" s="330">
        <v>0.43913626049086762</v>
      </c>
      <c r="J93" s="329" t="e">
        <v>#DIV/0!</v>
      </c>
      <c r="K93" s="331">
        <v>0.43913626049086762</v>
      </c>
      <c r="L93" s="320">
        <v>0.76359667350821003</v>
      </c>
      <c r="M93" s="329" t="e">
        <v>#DIV/0!</v>
      </c>
      <c r="N93" s="321">
        <v>0.76359667350821003</v>
      </c>
      <c r="O93" s="330">
        <v>0.75411964498995843</v>
      </c>
      <c r="P93" s="329" t="e">
        <v>#DIV/0!</v>
      </c>
      <c r="Q93" s="331">
        <v>0.75411964498995843</v>
      </c>
      <c r="R93" s="332">
        <v>0.86951119727897874</v>
      </c>
      <c r="S93" s="332">
        <v>0.74450288319599811</v>
      </c>
      <c r="T93" s="332">
        <v>0.57795706229049459</v>
      </c>
      <c r="U93" s="332">
        <v>0.72992769466867868</v>
      </c>
    </row>
    <row r="94" spans="1:22" ht="20.100000000000001" hidden="1" customHeight="1" thickBot="1" x14ac:dyDescent="0.25">
      <c r="A94" s="279" t="s">
        <v>150</v>
      </c>
      <c r="B94" s="320">
        <v>1.6102092499610781</v>
      </c>
      <c r="C94" s="329" t="e">
        <v>#DIV/0!</v>
      </c>
      <c r="D94" s="321">
        <v>1.6102092499610781</v>
      </c>
      <c r="E94" s="330">
        <v>1.022598197531619</v>
      </c>
      <c r="F94" s="329" t="e">
        <v>#DIV/0!</v>
      </c>
      <c r="G94" s="331">
        <v>1.022598197531619</v>
      </c>
      <c r="H94" s="332">
        <v>0.94295741487204476</v>
      </c>
      <c r="I94" s="330">
        <v>1.2122431930420565</v>
      </c>
      <c r="J94" s="329" t="e">
        <v>#DIV/0!</v>
      </c>
      <c r="K94" s="331">
        <v>1.2122431930420565</v>
      </c>
      <c r="L94" s="320">
        <v>1.3493443415280151</v>
      </c>
      <c r="M94" s="329" t="e">
        <v>#DIV/0!</v>
      </c>
      <c r="N94" s="321">
        <v>1.3493443415280151</v>
      </c>
      <c r="O94" s="330">
        <v>1.2566270452944972</v>
      </c>
      <c r="P94" s="329" t="e">
        <v>#DIV/0!</v>
      </c>
      <c r="Q94" s="331">
        <v>1.2566270452944972</v>
      </c>
      <c r="R94" s="332">
        <v>0.87966114473843449</v>
      </c>
      <c r="S94" s="332">
        <v>1.2228724721210757</v>
      </c>
      <c r="T94" s="332">
        <v>0.94295741487204476</v>
      </c>
      <c r="U94" s="332">
        <v>1.1897531029892425</v>
      </c>
    </row>
    <row r="95" spans="1:22" ht="20.100000000000001" hidden="1" customHeight="1" thickBot="1" x14ac:dyDescent="0.25">
      <c r="A95" s="279" t="s">
        <v>151</v>
      </c>
      <c r="B95" s="320">
        <v>0.86454402277778619</v>
      </c>
      <c r="C95" s="329" t="e">
        <v>#DIV/0!</v>
      </c>
      <c r="D95" s="321">
        <v>0.86454402277778619</v>
      </c>
      <c r="E95" s="330">
        <v>0.69716639900689958</v>
      </c>
      <c r="F95" s="329" t="e">
        <v>#DIV/0!</v>
      </c>
      <c r="G95" s="331">
        <v>0.69716639900689958</v>
      </c>
      <c r="H95" s="332">
        <v>0.85646814415699579</v>
      </c>
      <c r="I95" s="330">
        <v>0.67703069002637417</v>
      </c>
      <c r="J95" s="329" t="e">
        <v>#DIV/0!</v>
      </c>
      <c r="K95" s="331">
        <v>0.67703069002637417</v>
      </c>
      <c r="L95" s="320">
        <v>1.5772136248970314</v>
      </c>
      <c r="M95" s="329" t="e">
        <v>#DIV/0!</v>
      </c>
      <c r="N95" s="321">
        <v>1.5772136248970314</v>
      </c>
      <c r="O95" s="330">
        <v>0.60171057392206018</v>
      </c>
      <c r="P95" s="329" t="e">
        <v>#DIV/0!</v>
      </c>
      <c r="Q95" s="331">
        <v>0.60171057392206018</v>
      </c>
      <c r="R95" s="332">
        <v>0.73585151471206001</v>
      </c>
      <c r="S95" s="332">
        <v>0.74961653767595993</v>
      </c>
      <c r="T95" s="332">
        <v>0.85646814415699579</v>
      </c>
      <c r="U95" s="332">
        <v>0.76873584286320007</v>
      </c>
    </row>
    <row r="96" spans="1:22" ht="20.100000000000001" hidden="1" customHeight="1" thickBot="1" x14ac:dyDescent="0.25">
      <c r="A96" s="279" t="s">
        <v>154</v>
      </c>
      <c r="B96" s="320">
        <v>0</v>
      </c>
      <c r="C96" s="329" t="e">
        <v>#DIV/0!</v>
      </c>
      <c r="D96" s="321">
        <v>0</v>
      </c>
      <c r="E96" s="330">
        <v>0</v>
      </c>
      <c r="F96" s="329" t="e">
        <v>#DIV/0!</v>
      </c>
      <c r="G96" s="331">
        <v>0</v>
      </c>
      <c r="H96" s="332">
        <v>0</v>
      </c>
      <c r="I96" s="330">
        <v>0</v>
      </c>
      <c r="J96" s="329" t="e">
        <v>#DIV/0!</v>
      </c>
      <c r="K96" s="331">
        <v>0</v>
      </c>
      <c r="L96" s="320">
        <v>0</v>
      </c>
      <c r="M96" s="329" t="e">
        <v>#DIV/0!</v>
      </c>
      <c r="N96" s="321">
        <v>0</v>
      </c>
      <c r="O96" s="330">
        <v>0</v>
      </c>
      <c r="P96" s="329" t="e">
        <v>#DIV/0!</v>
      </c>
      <c r="Q96" s="331">
        <v>0</v>
      </c>
      <c r="R96" s="332">
        <v>0</v>
      </c>
      <c r="S96" s="332">
        <v>0</v>
      </c>
      <c r="T96" s="332">
        <v>0</v>
      </c>
      <c r="U96" s="332">
        <v>0</v>
      </c>
    </row>
    <row r="97" spans="1:21" ht="20.100000000000001" hidden="1" customHeight="1" thickBot="1" x14ac:dyDescent="0.25">
      <c r="A97" s="282" t="s">
        <v>134</v>
      </c>
      <c r="B97" s="320">
        <v>0.7772129380796764</v>
      </c>
      <c r="C97" s="88">
        <v>1.1372076420186221</v>
      </c>
      <c r="D97" s="321">
        <v>0.78389027829479829</v>
      </c>
      <c r="E97" s="330">
        <v>0.84461015691340258</v>
      </c>
      <c r="F97" s="329">
        <v>0.95322119946634531</v>
      </c>
      <c r="G97" s="331">
        <v>0.84678182179129757</v>
      </c>
      <c r="H97" s="332">
        <v>0.82861809388660601</v>
      </c>
      <c r="I97" s="330">
        <v>0.81154558509520935</v>
      </c>
      <c r="J97" s="329">
        <v>1.2590875217349839</v>
      </c>
      <c r="K97" s="331">
        <v>0.8209898396755535</v>
      </c>
      <c r="L97" s="320">
        <v>0.93954716858393938</v>
      </c>
      <c r="M97" s="88">
        <v>1.0203760833989344</v>
      </c>
      <c r="N97" s="321">
        <v>0.94258117625383042</v>
      </c>
      <c r="O97" s="330">
        <v>0.9156889584894301</v>
      </c>
      <c r="P97" s="329">
        <v>1.5148947325548734</v>
      </c>
      <c r="Q97" s="331">
        <v>0.93036479363227065</v>
      </c>
      <c r="R97" s="332">
        <v>0.92119606487560823</v>
      </c>
      <c r="S97" s="332">
        <v>0.83284314655123892</v>
      </c>
      <c r="T97" s="332">
        <v>0.87734037280019406</v>
      </c>
      <c r="U97" s="332">
        <v>0.83788224077313267</v>
      </c>
    </row>
    <row r="98" spans="1:21" ht="20.100000000000001" hidden="1" customHeight="1" thickBot="1" x14ac:dyDescent="0.25">
      <c r="A98" s="283" t="s">
        <v>135</v>
      </c>
      <c r="B98" s="320" t="e">
        <v>#DIV/0!</v>
      </c>
      <c r="C98" s="329" t="e">
        <v>#DIV/0!</v>
      </c>
      <c r="D98" s="321" t="e">
        <v>#DIV/0!</v>
      </c>
      <c r="E98" s="330" t="e">
        <v>#DIV/0!</v>
      </c>
      <c r="F98" s="329" t="e">
        <v>#DIV/0!</v>
      </c>
      <c r="G98" s="331" t="e">
        <v>#DIV/0!</v>
      </c>
      <c r="H98" s="332" t="e">
        <v>#DIV/0!</v>
      </c>
      <c r="I98" s="330" t="e">
        <v>#DIV/0!</v>
      </c>
      <c r="J98" s="329" t="e">
        <v>#DIV/0!</v>
      </c>
      <c r="K98" s="331" t="e">
        <v>#DIV/0!</v>
      </c>
      <c r="L98" s="320" t="e">
        <v>#DIV/0!</v>
      </c>
      <c r="M98" s="329" t="e">
        <v>#DIV/0!</v>
      </c>
      <c r="N98" s="321" t="e">
        <v>#DIV/0!</v>
      </c>
      <c r="O98" s="330" t="e">
        <v>#DIV/0!</v>
      </c>
      <c r="P98" s="329" t="e">
        <v>#DIV/0!</v>
      </c>
      <c r="Q98" s="331" t="e">
        <v>#DIV/0!</v>
      </c>
      <c r="R98" s="332" t="e">
        <v>#DIV/0!</v>
      </c>
      <c r="S98" s="332" t="e">
        <v>#DIV/0!</v>
      </c>
      <c r="T98" s="332" t="e">
        <v>#DIV/0!</v>
      </c>
      <c r="U98" s="332" t="e">
        <v>#DIV/0!</v>
      </c>
    </row>
    <row r="99" spans="1:21" ht="20.100000000000001" hidden="1" customHeight="1" thickBot="1" x14ac:dyDescent="0.25">
      <c r="A99" s="279" t="s">
        <v>136</v>
      </c>
      <c r="B99" s="320" t="e">
        <v>#DIV/0!</v>
      </c>
      <c r="C99" s="329" t="e">
        <v>#DIV/0!</v>
      </c>
      <c r="D99" s="321" t="e">
        <v>#DIV/0!</v>
      </c>
      <c r="E99" s="330" t="e">
        <v>#DIV/0!</v>
      </c>
      <c r="F99" s="329" t="e">
        <v>#DIV/0!</v>
      </c>
      <c r="G99" s="331" t="e">
        <v>#DIV/0!</v>
      </c>
      <c r="H99" s="332" t="e">
        <v>#DIV/0!</v>
      </c>
      <c r="I99" s="330" t="e">
        <v>#DIV/0!</v>
      </c>
      <c r="J99" s="329" t="e">
        <v>#DIV/0!</v>
      </c>
      <c r="K99" s="331" t="e">
        <v>#DIV/0!</v>
      </c>
      <c r="L99" s="320" t="e">
        <v>#DIV/0!</v>
      </c>
      <c r="M99" s="329" t="e">
        <v>#DIV/0!</v>
      </c>
      <c r="N99" s="321" t="e">
        <v>#DIV/0!</v>
      </c>
      <c r="O99" s="330" t="e">
        <v>#DIV/0!</v>
      </c>
      <c r="P99" s="329" t="e">
        <v>#DIV/0!</v>
      </c>
      <c r="Q99" s="331" t="e">
        <v>#DIV/0!</v>
      </c>
      <c r="R99" s="332" t="e">
        <v>#DIV/0!</v>
      </c>
      <c r="S99" s="332" t="e">
        <v>#DIV/0!</v>
      </c>
      <c r="T99" s="332" t="e">
        <v>#DIV/0!</v>
      </c>
      <c r="U99" s="332" t="e">
        <v>#DIV/0!</v>
      </c>
    </row>
    <row r="100" spans="1:21" ht="20.100000000000001" hidden="1" customHeight="1" thickBot="1" x14ac:dyDescent="0.25">
      <c r="A100" s="281" t="s">
        <v>137</v>
      </c>
      <c r="B100" s="320" t="e">
        <v>#DIV/0!</v>
      </c>
      <c r="C100" s="329" t="e">
        <v>#DIV/0!</v>
      </c>
      <c r="D100" s="321" t="e">
        <v>#DIV/0!</v>
      </c>
      <c r="E100" s="330" t="e">
        <v>#DIV/0!</v>
      </c>
      <c r="F100" s="329" t="e">
        <v>#DIV/0!</v>
      </c>
      <c r="G100" s="331" t="e">
        <v>#DIV/0!</v>
      </c>
      <c r="H100" s="332" t="e">
        <v>#DIV/0!</v>
      </c>
      <c r="I100" s="330" t="e">
        <v>#DIV/0!</v>
      </c>
      <c r="J100" s="329" t="e">
        <v>#DIV/0!</v>
      </c>
      <c r="K100" s="331" t="e">
        <v>#DIV/0!</v>
      </c>
      <c r="L100" s="320" t="e">
        <v>#DIV/0!</v>
      </c>
      <c r="M100" s="329" t="e">
        <v>#DIV/0!</v>
      </c>
      <c r="N100" s="321" t="e">
        <v>#DIV/0!</v>
      </c>
      <c r="O100" s="330" t="e">
        <v>#DIV/0!</v>
      </c>
      <c r="P100" s="329" t="e">
        <v>#DIV/0!</v>
      </c>
      <c r="Q100" s="331" t="e">
        <v>#DIV/0!</v>
      </c>
      <c r="R100" s="332" t="e">
        <v>#DIV/0!</v>
      </c>
      <c r="S100" s="332" t="e">
        <v>#DIV/0!</v>
      </c>
      <c r="T100" s="332" t="e">
        <v>#DIV/0!</v>
      </c>
      <c r="U100" s="332" t="e">
        <v>#DIV/0!</v>
      </c>
    </row>
    <row r="101" spans="1:21" ht="20.100000000000001" hidden="1" customHeight="1" thickBot="1" x14ac:dyDescent="0.25">
      <c r="A101" s="284" t="s">
        <v>138</v>
      </c>
      <c r="B101" s="320" t="e">
        <v>#DIV/0!</v>
      </c>
      <c r="C101" s="329" t="e">
        <v>#DIV/0!</v>
      </c>
      <c r="D101" s="321" t="e">
        <v>#DIV/0!</v>
      </c>
      <c r="E101" s="330" t="e">
        <v>#DIV/0!</v>
      </c>
      <c r="F101" s="329" t="e">
        <v>#DIV/0!</v>
      </c>
      <c r="G101" s="331" t="e">
        <v>#DIV/0!</v>
      </c>
      <c r="H101" s="332" t="e">
        <v>#DIV/0!</v>
      </c>
      <c r="I101" s="330" t="e">
        <v>#DIV/0!</v>
      </c>
      <c r="J101" s="329" t="e">
        <v>#DIV/0!</v>
      </c>
      <c r="K101" s="331" t="e">
        <v>#DIV/0!</v>
      </c>
      <c r="L101" s="320" t="e">
        <v>#DIV/0!</v>
      </c>
      <c r="M101" s="329" t="e">
        <v>#DIV/0!</v>
      </c>
      <c r="N101" s="321" t="e">
        <v>#DIV/0!</v>
      </c>
      <c r="O101" s="330" t="e">
        <v>#DIV/0!</v>
      </c>
      <c r="P101" s="329" t="e">
        <v>#DIV/0!</v>
      </c>
      <c r="Q101" s="331" t="e">
        <v>#DIV/0!</v>
      </c>
      <c r="R101" s="332" t="e">
        <v>#DIV/0!</v>
      </c>
      <c r="S101" s="332" t="e">
        <v>#DIV/0!</v>
      </c>
      <c r="T101" s="332" t="e">
        <v>#DIV/0!</v>
      </c>
      <c r="U101" s="332" t="e">
        <v>#DIV/0!</v>
      </c>
    </row>
    <row r="102" spans="1:21" ht="20.100000000000001" hidden="1" customHeight="1" thickBot="1" x14ac:dyDescent="0.25">
      <c r="A102" s="284" t="s">
        <v>139</v>
      </c>
      <c r="B102" s="320">
        <v>0.80062459139526965</v>
      </c>
      <c r="C102" s="88">
        <v>1.1372076420186221</v>
      </c>
      <c r="D102" s="321">
        <v>0.80686768196039316</v>
      </c>
      <c r="E102" s="330">
        <v>0.85029466660997199</v>
      </c>
      <c r="F102" s="329">
        <v>0.95322119946634531</v>
      </c>
      <c r="G102" s="331">
        <v>0.85235267039258689</v>
      </c>
      <c r="H102" s="332">
        <v>0.83061434900400255</v>
      </c>
      <c r="I102" s="330">
        <v>0.81795303982627943</v>
      </c>
      <c r="J102" s="329">
        <v>1.2590875217349839</v>
      </c>
      <c r="K102" s="331">
        <v>0.82726208108081412</v>
      </c>
      <c r="L102" s="320">
        <v>0.94843071788857036</v>
      </c>
      <c r="M102" s="88">
        <v>1.0203760833989344</v>
      </c>
      <c r="N102" s="321">
        <v>0.95113127116546603</v>
      </c>
      <c r="O102" s="330">
        <v>0.91834512660021639</v>
      </c>
      <c r="P102" s="329">
        <v>1.5148947325548734</v>
      </c>
      <c r="Q102" s="331">
        <v>0.93295590648659477</v>
      </c>
      <c r="R102" s="332">
        <v>0.92902803846360105</v>
      </c>
      <c r="S102" s="332">
        <v>0.84536700805629983</v>
      </c>
      <c r="T102" s="332">
        <v>0.8789834106557336</v>
      </c>
      <c r="U102" s="332">
        <v>0.84917390197710096</v>
      </c>
    </row>
    <row r="103" spans="1:21" ht="20.100000000000001" hidden="1" customHeight="1" thickBot="1" x14ac:dyDescent="0.25">
      <c r="A103" s="285" t="s">
        <v>140</v>
      </c>
      <c r="B103" s="320" t="e">
        <v>#DIV/0!</v>
      </c>
      <c r="C103" s="329" t="e">
        <v>#DIV/0!</v>
      </c>
      <c r="D103" s="321" t="e">
        <v>#DIV/0!</v>
      </c>
      <c r="E103" s="330" t="e">
        <v>#DIV/0!</v>
      </c>
      <c r="F103" s="329" t="e">
        <v>#DIV/0!</v>
      </c>
      <c r="G103" s="331" t="e">
        <v>#DIV/0!</v>
      </c>
      <c r="H103" s="332" t="e">
        <v>#DIV/0!</v>
      </c>
      <c r="I103" s="330" t="e">
        <v>#DIV/0!</v>
      </c>
      <c r="J103" s="329" t="e">
        <v>#DIV/0!</v>
      </c>
      <c r="K103" s="331" t="e">
        <v>#DIV/0!</v>
      </c>
      <c r="L103" s="320" t="e">
        <v>#DIV/0!</v>
      </c>
      <c r="M103" s="329" t="e">
        <v>#DIV/0!</v>
      </c>
      <c r="N103" s="321" t="e">
        <v>#DIV/0!</v>
      </c>
      <c r="O103" s="330" t="e">
        <v>#DIV/0!</v>
      </c>
      <c r="P103" s="329" t="e">
        <v>#DIV/0!</v>
      </c>
      <c r="Q103" s="331" t="e">
        <v>#DIV/0!</v>
      </c>
      <c r="R103" s="332" t="e">
        <v>#DIV/0!</v>
      </c>
      <c r="S103" s="332" t="e">
        <v>#DIV/0!</v>
      </c>
      <c r="T103" s="332" t="e">
        <v>#DIV/0!</v>
      </c>
      <c r="U103" s="332" t="e">
        <v>#DIV/0!</v>
      </c>
    </row>
    <row r="104" spans="1:21" ht="20.100000000000001" hidden="1" customHeight="1" thickBot="1" x14ac:dyDescent="0.25">
      <c r="A104" s="277" t="s">
        <v>141</v>
      </c>
      <c r="B104" s="320" t="e">
        <v>#DIV/0!</v>
      </c>
      <c r="C104" s="329" t="e">
        <v>#DIV/0!</v>
      </c>
      <c r="D104" s="321" t="e">
        <v>#DIV/0!</v>
      </c>
      <c r="E104" s="330" t="e">
        <v>#DIV/0!</v>
      </c>
      <c r="F104" s="329" t="e">
        <v>#DIV/0!</v>
      </c>
      <c r="G104" s="331" t="e">
        <v>#DIV/0!</v>
      </c>
      <c r="H104" s="332" t="e">
        <v>#DIV/0!</v>
      </c>
      <c r="I104" s="330" t="e">
        <v>#DIV/0!</v>
      </c>
      <c r="J104" s="329" t="e">
        <v>#DIV/0!</v>
      </c>
      <c r="K104" s="331" t="e">
        <v>#DIV/0!</v>
      </c>
      <c r="L104" s="320" t="e">
        <v>#DIV/0!</v>
      </c>
      <c r="M104" s="329" t="e">
        <v>#DIV/0!</v>
      </c>
      <c r="N104" s="321" t="e">
        <v>#DIV/0!</v>
      </c>
      <c r="O104" s="330" t="e">
        <v>#DIV/0!</v>
      </c>
      <c r="P104" s="329" t="e">
        <v>#DIV/0!</v>
      </c>
      <c r="Q104" s="331" t="e">
        <v>#DIV/0!</v>
      </c>
      <c r="R104" s="332" t="e">
        <v>#DIV/0!</v>
      </c>
      <c r="S104" s="332" t="e">
        <v>#DIV/0!</v>
      </c>
      <c r="T104" s="332" t="e">
        <v>#DIV/0!</v>
      </c>
      <c r="U104" s="332" t="e">
        <v>#DIV/0!</v>
      </c>
    </row>
    <row r="105" spans="1:21" ht="20.100000000000001" hidden="1" customHeight="1" thickBot="1" x14ac:dyDescent="0.25">
      <c r="A105" s="289" t="s">
        <v>153</v>
      </c>
      <c r="B105" s="320" t="e">
        <v>#DIV/0!</v>
      </c>
      <c r="C105" s="329">
        <v>0</v>
      </c>
      <c r="D105" s="321">
        <v>3.7989025583271752</v>
      </c>
      <c r="E105" s="330" t="e">
        <v>#DIV/0!</v>
      </c>
      <c r="F105" s="329" t="e">
        <v>#DIV/0!</v>
      </c>
      <c r="G105" s="331" t="e">
        <v>#DIV/0!</v>
      </c>
      <c r="H105" s="332">
        <v>2.1992016505135399</v>
      </c>
      <c r="I105" s="330" t="e">
        <v>#DIV/0!</v>
      </c>
      <c r="J105" s="329" t="e">
        <v>#DIV/0!</v>
      </c>
      <c r="K105" s="331" t="e">
        <v>#DIV/0!</v>
      </c>
      <c r="L105" s="320" t="e">
        <v>#DIV/0!</v>
      </c>
      <c r="M105" s="329" t="e">
        <v>#DIV/0!</v>
      </c>
      <c r="N105" s="321" t="e">
        <v>#DIV/0!</v>
      </c>
      <c r="O105" s="330" t="e">
        <v>#DIV/0!</v>
      </c>
      <c r="P105" s="329" t="e">
        <v>#DIV/0!</v>
      </c>
      <c r="Q105" s="331" t="e">
        <v>#DIV/0!</v>
      </c>
      <c r="R105" s="332">
        <v>1.0266539437479396</v>
      </c>
      <c r="S105" s="332" t="e">
        <v>#DIV/0!</v>
      </c>
      <c r="T105" s="332">
        <v>0.25586668743587082</v>
      </c>
      <c r="U105" s="332">
        <v>3.684682612256807</v>
      </c>
    </row>
    <row r="106" spans="1:21" ht="20.100000000000001" hidden="1" customHeight="1" thickBot="1" x14ac:dyDescent="0.25">
      <c r="A106" s="307" t="s">
        <v>143</v>
      </c>
      <c r="B106" s="320" t="e">
        <v>#DIV/0!</v>
      </c>
      <c r="C106" s="329">
        <v>0</v>
      </c>
      <c r="D106" s="321">
        <v>3.7989025583271752</v>
      </c>
      <c r="E106" s="330" t="e">
        <v>#DIV/0!</v>
      </c>
      <c r="F106" s="329" t="e">
        <v>#DIV/0!</v>
      </c>
      <c r="G106" s="331" t="e">
        <v>#DIV/0!</v>
      </c>
      <c r="H106" s="332">
        <v>2.1992016505135399</v>
      </c>
      <c r="I106" s="330" t="e">
        <v>#DIV/0!</v>
      </c>
      <c r="J106" s="329" t="e">
        <v>#DIV/0!</v>
      </c>
      <c r="K106" s="331" t="e">
        <v>#DIV/0!</v>
      </c>
      <c r="L106" s="320" t="e">
        <v>#DIV/0!</v>
      </c>
      <c r="M106" s="329" t="e">
        <v>#DIV/0!</v>
      </c>
      <c r="N106" s="321" t="e">
        <v>#DIV/0!</v>
      </c>
      <c r="O106" s="330" t="e">
        <v>#DIV/0!</v>
      </c>
      <c r="P106" s="329" t="e">
        <v>#DIV/0!</v>
      </c>
      <c r="Q106" s="331" t="e">
        <v>#DIV/0!</v>
      </c>
      <c r="R106" s="332">
        <v>1.0266539437479396</v>
      </c>
      <c r="S106" s="332" t="e">
        <v>#DIV/0!</v>
      </c>
      <c r="T106" s="332">
        <v>0.25586668743587082</v>
      </c>
      <c r="U106" s="332">
        <v>3.684682612256807</v>
      </c>
    </row>
    <row r="107" spans="1:21" ht="20.100000000000001" hidden="1" customHeight="1" thickBot="1" x14ac:dyDescent="0.25">
      <c r="A107" s="284" t="s">
        <v>147</v>
      </c>
      <c r="B107" s="320" t="e">
        <v>#DIV/0!</v>
      </c>
      <c r="C107" s="329">
        <v>0</v>
      </c>
      <c r="D107" s="321">
        <v>3.7989025583271752</v>
      </c>
      <c r="E107" s="330" t="e">
        <v>#DIV/0!</v>
      </c>
      <c r="F107" s="329" t="e">
        <v>#DIV/0!</v>
      </c>
      <c r="G107" s="331" t="e">
        <v>#DIV/0!</v>
      </c>
      <c r="H107" s="332">
        <v>2.1992016505135399</v>
      </c>
      <c r="I107" s="330" t="e">
        <v>#DIV/0!</v>
      </c>
      <c r="J107" s="329" t="e">
        <v>#DIV/0!</v>
      </c>
      <c r="K107" s="331" t="e">
        <v>#DIV/0!</v>
      </c>
      <c r="L107" s="320" t="e">
        <v>#DIV/0!</v>
      </c>
      <c r="M107" s="329" t="e">
        <v>#DIV/0!</v>
      </c>
      <c r="N107" s="321" t="e">
        <v>#DIV/0!</v>
      </c>
      <c r="O107" s="330" t="e">
        <v>#DIV/0!</v>
      </c>
      <c r="P107" s="329" t="e">
        <v>#DIV/0!</v>
      </c>
      <c r="Q107" s="331" t="e">
        <v>#DIV/0!</v>
      </c>
      <c r="R107" s="332">
        <v>1.0266539437479396</v>
      </c>
      <c r="S107" s="332" t="e">
        <v>#DIV/0!</v>
      </c>
      <c r="T107" s="332">
        <v>0.25586668743587082</v>
      </c>
      <c r="U107" s="332">
        <v>3.684682612256807</v>
      </c>
    </row>
    <row r="108" spans="1:21" ht="20.100000000000001" hidden="1" customHeight="1" thickBot="1" x14ac:dyDescent="0.25">
      <c r="A108" s="284" t="s">
        <v>73</v>
      </c>
      <c r="B108" s="320">
        <v>0.69684084601087926</v>
      </c>
      <c r="C108" s="88">
        <v>-2.5523768659580517</v>
      </c>
      <c r="D108" s="321">
        <v>0.72443294428128002</v>
      </c>
      <c r="E108" s="330">
        <v>0.84929482047803539</v>
      </c>
      <c r="F108" s="329">
        <v>0.95322119946634531</v>
      </c>
      <c r="G108" s="331">
        <v>0.85137281606513882</v>
      </c>
      <c r="H108" s="332">
        <v>0.81295810997687512</v>
      </c>
      <c r="I108" s="330">
        <v>0.81334991435628901</v>
      </c>
      <c r="J108" s="329">
        <v>1.2590875217349839</v>
      </c>
      <c r="K108" s="331">
        <v>0.82275609307492426</v>
      </c>
      <c r="L108" s="320">
        <v>0.94843067169641881</v>
      </c>
      <c r="M108" s="88">
        <v>1.0203760833989344</v>
      </c>
      <c r="N108" s="321">
        <v>0.95113122670719075</v>
      </c>
      <c r="O108" s="330">
        <v>0.91834511389058227</v>
      </c>
      <c r="P108" s="329">
        <v>1.5148947325548734</v>
      </c>
      <c r="Q108" s="331">
        <v>0.93295589408824686</v>
      </c>
      <c r="R108" s="332">
        <v>-5.1886269449328157</v>
      </c>
      <c r="S108" s="332">
        <v>0.80591204640717673</v>
      </c>
      <c r="T108" s="332">
        <v>0.94068820281932586</v>
      </c>
      <c r="U108" s="332">
        <v>0.81994272981332195</v>
      </c>
    </row>
    <row r="109" spans="1:21" ht="20.100000000000001" hidden="1" customHeight="1" thickBot="1" x14ac:dyDescent="0.25">
      <c r="A109" s="284" t="s">
        <v>73</v>
      </c>
      <c r="B109" s="320">
        <v>0.69684084601087937</v>
      </c>
      <c r="C109" s="88">
        <v>-2.5523768659580517</v>
      </c>
      <c r="D109" s="321">
        <v>0.72443294428128013</v>
      </c>
      <c r="E109" s="330">
        <v>0.84932247403375727</v>
      </c>
      <c r="F109" s="329">
        <v>0.95322119946634531</v>
      </c>
      <c r="G109" s="331">
        <v>0.85139991669130322</v>
      </c>
      <c r="H109" s="332">
        <v>0.81302394089132379</v>
      </c>
      <c r="I109" s="330">
        <v>0.81337566928652749</v>
      </c>
      <c r="J109" s="329">
        <v>1.2590875217349839</v>
      </c>
      <c r="K109" s="331">
        <v>0.82278130451169773</v>
      </c>
      <c r="L109" s="320">
        <v>0.94855368625411429</v>
      </c>
      <c r="M109" s="88">
        <v>1.0203760833989344</v>
      </c>
      <c r="N109" s="321">
        <v>0.95124962376986699</v>
      </c>
      <c r="O109" s="330">
        <v>0.91837896098291105</v>
      </c>
      <c r="P109" s="329">
        <v>1.5148947325548734</v>
      </c>
      <c r="Q109" s="331">
        <v>0.93298891219265756</v>
      </c>
      <c r="R109" s="332">
        <v>-5.1859025609676461</v>
      </c>
      <c r="S109" s="332">
        <v>0.80594130929536123</v>
      </c>
      <c r="T109" s="332">
        <v>0.94074699267242223</v>
      </c>
      <c r="U109" s="332">
        <v>0.81997506656492303</v>
      </c>
    </row>
    <row r="110" spans="1:21" ht="20.100000000000001" hidden="1" customHeight="1" thickBot="1" x14ac:dyDescent="0.25">
      <c r="A110" s="287" t="s">
        <v>74</v>
      </c>
      <c r="B110" s="320">
        <v>0.82388625299806018</v>
      </c>
      <c r="C110" s="88"/>
      <c r="D110" s="321">
        <v>0.82388625299806018</v>
      </c>
      <c r="E110" s="330">
        <v>1.1048636179280473</v>
      </c>
      <c r="F110" s="329"/>
      <c r="G110" s="331">
        <v>1.1048636179280473</v>
      </c>
      <c r="H110" s="332">
        <v>1.0417781625303744</v>
      </c>
      <c r="I110" s="330">
        <v>0.99737236835251741</v>
      </c>
      <c r="J110" s="329"/>
      <c r="K110" s="331">
        <v>0.99737236835251741</v>
      </c>
      <c r="L110" s="320">
        <v>0.92762904100740351</v>
      </c>
      <c r="M110" s="88"/>
      <c r="N110" s="321">
        <v>0.92762904100740351</v>
      </c>
      <c r="O110" s="330">
        <v>1.150123091433533</v>
      </c>
      <c r="P110" s="329"/>
      <c r="Q110" s="331">
        <v>1.150123091433533</v>
      </c>
      <c r="R110" s="332">
        <v>1.0774674660338333</v>
      </c>
      <c r="S110" s="332">
        <v>0.95755051838750305</v>
      </c>
      <c r="T110" s="332"/>
      <c r="U110" s="332">
        <v>0.96179884254383219</v>
      </c>
    </row>
    <row r="111" spans="1:21" ht="20.100000000000001" hidden="1" customHeight="1" thickBot="1" x14ac:dyDescent="0.25">
      <c r="A111" s="308" t="s">
        <v>75</v>
      </c>
      <c r="B111" s="320">
        <v>0.71236420155555258</v>
      </c>
      <c r="C111" s="88">
        <v>-2.5523768659580517</v>
      </c>
      <c r="D111" s="321">
        <v>0.73667538197005511</v>
      </c>
      <c r="E111" s="330">
        <v>0.88073438627053391</v>
      </c>
      <c r="F111" s="329">
        <v>0.95322119946634531</v>
      </c>
      <c r="G111" s="331">
        <v>0.88200872310656708</v>
      </c>
      <c r="H111" s="332">
        <v>0.83576934167328398</v>
      </c>
      <c r="I111" s="330">
        <v>0.83661985713190901</v>
      </c>
      <c r="J111" s="329">
        <v>1.2590875217349839</v>
      </c>
      <c r="K111" s="331">
        <v>0.84442955933181962</v>
      </c>
      <c r="L111" s="320">
        <v>0.93963698293792153</v>
      </c>
      <c r="M111" s="88">
        <v>1.0203760833989344</v>
      </c>
      <c r="N111" s="321">
        <v>0.94140443317954214</v>
      </c>
      <c r="O111" s="330">
        <v>0.95116521145721078</v>
      </c>
      <c r="P111" s="329">
        <v>1.5148947325548734</v>
      </c>
      <c r="Q111" s="331">
        <v>0.9630600206845602</v>
      </c>
      <c r="R111" s="332">
        <v>0.66427594297580217</v>
      </c>
      <c r="S111" s="332">
        <v>0.83284103099487339</v>
      </c>
      <c r="T111" s="332">
        <v>0.94981466360104427</v>
      </c>
      <c r="U111" s="332">
        <v>0.84395692477795037</v>
      </c>
    </row>
    <row r="112" spans="1:21" ht="20.100000000000001" hidden="1" customHeight="1" thickBot="1" x14ac:dyDescent="0.25">
      <c r="A112" s="309" t="s">
        <v>76</v>
      </c>
      <c r="B112" s="320">
        <v>0.71236420155555258</v>
      </c>
      <c r="C112" s="88">
        <v>-2.5523759622646849</v>
      </c>
      <c r="D112" s="321">
        <v>0.73667538391232634</v>
      </c>
      <c r="E112" s="330">
        <v>0.8807343862705338</v>
      </c>
      <c r="F112" s="329">
        <v>0.95322119946634531</v>
      </c>
      <c r="G112" s="331">
        <v>0.88200872310656675</v>
      </c>
      <c r="H112" s="332">
        <v>0.83576934167328387</v>
      </c>
      <c r="I112" s="330">
        <v>0.83661985713190901</v>
      </c>
      <c r="J112" s="329">
        <v>1.2590875217349839</v>
      </c>
      <c r="K112" s="331">
        <v>0.84442955933181962</v>
      </c>
      <c r="L112" s="320">
        <v>0.93963698293792142</v>
      </c>
      <c r="M112" s="88">
        <v>1.0203760833989344</v>
      </c>
      <c r="N112" s="321">
        <v>0.94140443317954203</v>
      </c>
      <c r="O112" s="330">
        <v>0.95116521145721078</v>
      </c>
      <c r="P112" s="329">
        <v>1.5148947325548734</v>
      </c>
      <c r="Q112" s="331">
        <v>0.96306002068456031</v>
      </c>
      <c r="R112" s="332">
        <v>0.66427594297580261</v>
      </c>
      <c r="S112" s="332">
        <v>0.83284103099487339</v>
      </c>
      <c r="T112" s="332">
        <v>0.95694476521307603</v>
      </c>
      <c r="U112" s="332">
        <v>0.84637454987695149</v>
      </c>
    </row>
    <row r="113" spans="1:22" ht="20.100000000000001" hidden="1" customHeight="1" thickBot="1" x14ac:dyDescent="0.25">
      <c r="A113" s="288" t="s">
        <v>408</v>
      </c>
      <c r="B113" s="320">
        <v>0.71853608367736954</v>
      </c>
      <c r="C113" s="88"/>
      <c r="D113" s="321">
        <v>0.71853608367736954</v>
      </c>
      <c r="E113" s="330">
        <v>0.85022199663100595</v>
      </c>
      <c r="F113" s="329"/>
      <c r="G113" s="331">
        <v>0.85022199663100595</v>
      </c>
      <c r="H113" s="332">
        <v>0.90856619859992249</v>
      </c>
      <c r="I113" s="330">
        <v>0.86983856438460083</v>
      </c>
      <c r="J113" s="329"/>
      <c r="K113" s="331">
        <v>0.86983856438460083</v>
      </c>
      <c r="L113" s="320">
        <v>0.8090133022676167</v>
      </c>
      <c r="M113" s="88"/>
      <c r="N113" s="321">
        <v>0.8090133022676167</v>
      </c>
      <c r="O113" s="330">
        <v>1.0030570832543144</v>
      </c>
      <c r="P113" s="329"/>
      <c r="Q113" s="331">
        <v>1.0030570832543144</v>
      </c>
      <c r="R113" s="332">
        <v>0.93969191804873275</v>
      </c>
      <c r="S113" s="332">
        <v>0.81258894047905694</v>
      </c>
      <c r="T113" s="332"/>
      <c r="U113" s="332">
        <v>0.81730577154055251</v>
      </c>
    </row>
    <row r="115" spans="1:22" ht="20.100000000000001" customHeight="1" thickBot="1" x14ac:dyDescent="0.25">
      <c r="A115" s="160" t="s">
        <v>70</v>
      </c>
      <c r="B115" s="1009" t="s">
        <v>371</v>
      </c>
      <c r="C115" s="1010"/>
      <c r="D115" s="1010"/>
      <c r="E115" s="1010"/>
      <c r="F115" s="1010"/>
      <c r="G115" s="1010"/>
      <c r="H115" s="1010"/>
      <c r="I115" s="1010"/>
      <c r="J115" s="1010"/>
      <c r="K115" s="1010"/>
      <c r="L115" s="1010"/>
      <c r="M115" s="1010"/>
      <c r="N115" s="1010"/>
      <c r="O115" s="1010"/>
      <c r="P115" s="1010"/>
      <c r="Q115" s="1010"/>
      <c r="R115" s="1010"/>
      <c r="S115" s="1010"/>
      <c r="T115" s="1010"/>
      <c r="U115" s="160" t="s">
        <v>463</v>
      </c>
    </row>
    <row r="116" spans="1:22" ht="20.100000000000001" customHeight="1" thickTop="1" x14ac:dyDescent="0.25">
      <c r="A116" s="276" t="s">
        <v>72</v>
      </c>
      <c r="B116" s="1024" t="s">
        <v>286</v>
      </c>
      <c r="C116" s="1025"/>
      <c r="D116" s="1026"/>
      <c r="E116" s="997" t="s">
        <v>26</v>
      </c>
      <c r="F116" s="998"/>
      <c r="G116" s="999"/>
      <c r="H116" s="1000" t="s">
        <v>164</v>
      </c>
      <c r="I116" s="997" t="s">
        <v>27</v>
      </c>
      <c r="J116" s="998"/>
      <c r="K116" s="999"/>
      <c r="L116" s="997" t="s">
        <v>25</v>
      </c>
      <c r="M116" s="998"/>
      <c r="N116" s="999"/>
      <c r="O116" s="997" t="s">
        <v>3</v>
      </c>
      <c r="P116" s="998"/>
      <c r="Q116" s="999"/>
      <c r="R116" s="1000" t="s">
        <v>28</v>
      </c>
      <c r="S116" s="1000" t="s">
        <v>29</v>
      </c>
      <c r="T116" s="1000"/>
      <c r="U116" s="1000"/>
    </row>
    <row r="117" spans="1:22" ht="20.100000000000001" customHeight="1" x14ac:dyDescent="0.2">
      <c r="A117" s="276"/>
      <c r="B117" s="432" t="s">
        <v>22</v>
      </c>
      <c r="C117" s="432" t="s">
        <v>4</v>
      </c>
      <c r="D117" s="432" t="s">
        <v>12</v>
      </c>
      <c r="E117" s="162" t="s">
        <v>22</v>
      </c>
      <c r="F117" s="161" t="s">
        <v>4</v>
      </c>
      <c r="G117" s="163" t="s">
        <v>12</v>
      </c>
      <c r="H117" s="313" t="s">
        <v>4</v>
      </c>
      <c r="I117" s="162" t="s">
        <v>22</v>
      </c>
      <c r="J117" s="161" t="s">
        <v>4</v>
      </c>
      <c r="K117" s="163" t="s">
        <v>12</v>
      </c>
      <c r="L117" s="162" t="s">
        <v>22</v>
      </c>
      <c r="M117" s="161" t="s">
        <v>4</v>
      </c>
      <c r="N117" s="163" t="s">
        <v>12</v>
      </c>
      <c r="O117" s="162" t="s">
        <v>22</v>
      </c>
      <c r="P117" s="161" t="s">
        <v>4</v>
      </c>
      <c r="Q117" s="163" t="s">
        <v>12</v>
      </c>
      <c r="R117" s="313" t="s">
        <v>30</v>
      </c>
      <c r="S117" s="313" t="s">
        <v>22</v>
      </c>
      <c r="T117" s="313" t="s">
        <v>4</v>
      </c>
      <c r="U117" s="313" t="s">
        <v>12</v>
      </c>
    </row>
    <row r="118" spans="1:22" ht="20.100000000000001" customHeight="1" thickBot="1" x14ac:dyDescent="0.25">
      <c r="A118" s="277" t="s">
        <v>124</v>
      </c>
      <c r="B118" s="434"/>
      <c r="C118" s="434"/>
      <c r="D118" s="434"/>
      <c r="E118" s="325"/>
      <c r="F118" s="326"/>
      <c r="G118" s="327"/>
      <c r="H118" s="328"/>
      <c r="I118" s="325"/>
      <c r="J118" s="326"/>
      <c r="K118" s="327"/>
      <c r="L118" s="325"/>
      <c r="M118" s="326"/>
      <c r="N118" s="327"/>
      <c r="O118" s="325"/>
      <c r="P118" s="326"/>
      <c r="Q118" s="327"/>
      <c r="R118" s="328"/>
      <c r="S118" s="328"/>
      <c r="T118" s="328"/>
      <c r="U118" s="328"/>
    </row>
    <row r="119" spans="1:22" ht="20.100000000000001" customHeight="1" thickBot="1" x14ac:dyDescent="0.25">
      <c r="A119" s="278" t="s">
        <v>148</v>
      </c>
      <c r="B119" s="333">
        <v>51191725.61031878</v>
      </c>
      <c r="C119" s="333">
        <v>-684862.14439408295</v>
      </c>
      <c r="D119" s="333">
        <v>50506863.46592468</v>
      </c>
      <c r="E119" s="333">
        <v>495507.14466543496</v>
      </c>
      <c r="F119" s="333">
        <v>216652.6732618995</v>
      </c>
      <c r="G119" s="333">
        <v>712159.81792733073</v>
      </c>
      <c r="H119" s="333">
        <v>5614362.4611077979</v>
      </c>
      <c r="I119" s="333">
        <v>3057048.8684623539</v>
      </c>
      <c r="J119" s="333">
        <v>-436932.59878437314</v>
      </c>
      <c r="K119" s="333">
        <v>2620116.2696779817</v>
      </c>
      <c r="L119" s="333">
        <v>5898864.9332640767</v>
      </c>
      <c r="M119" s="333">
        <v>-68849.330341361929</v>
      </c>
      <c r="N119" s="333">
        <v>5830015.6029227078</v>
      </c>
      <c r="O119" s="333">
        <v>-966538.44037625939</v>
      </c>
      <c r="P119" s="333">
        <v>-693268.97845439054</v>
      </c>
      <c r="Q119" s="333">
        <v>-1659807.4188306481</v>
      </c>
      <c r="R119" s="333">
        <v>3480977.846670121</v>
      </c>
      <c r="S119" s="333">
        <v>59676608.116334438</v>
      </c>
      <c r="T119" s="333">
        <v>3947102.0823954865</v>
      </c>
      <c r="U119" s="333">
        <v>63623710.198729873</v>
      </c>
      <c r="V119" s="784">
        <v>63623710.198729873</v>
      </c>
    </row>
    <row r="120" spans="1:22" ht="20.100000000000001" customHeight="1" thickBot="1" x14ac:dyDescent="0.25">
      <c r="A120" s="279" t="s">
        <v>126</v>
      </c>
      <c r="B120" s="333">
        <v>23377377.213040158</v>
      </c>
      <c r="C120" s="333">
        <v>-1386612.8308426649</v>
      </c>
      <c r="D120" s="333">
        <v>21990764.382197499</v>
      </c>
      <c r="E120" s="333">
        <v>-1290603.9322490245</v>
      </c>
      <c r="F120" s="333">
        <v>-293147.65867410367</v>
      </c>
      <c r="G120" s="333">
        <v>-1583751.5909231305</v>
      </c>
      <c r="H120" s="333">
        <v>4379485.8175695278</v>
      </c>
      <c r="I120" s="333">
        <v>2008441.9320599288</v>
      </c>
      <c r="J120" s="333">
        <v>-646904.2222972156</v>
      </c>
      <c r="K120" s="333">
        <v>1361537.7097627148</v>
      </c>
      <c r="L120" s="333">
        <v>1490209.7493365183</v>
      </c>
      <c r="M120" s="333">
        <v>-450323.00650113774</v>
      </c>
      <c r="N120" s="333">
        <v>1039886.7428353876</v>
      </c>
      <c r="O120" s="333">
        <v>-576007.86731537804</v>
      </c>
      <c r="P120" s="333">
        <v>-841435.31733206753</v>
      </c>
      <c r="Q120" s="333">
        <v>-1417443.1846474446</v>
      </c>
      <c r="R120" s="333">
        <v>1703301.0380690396</v>
      </c>
      <c r="S120" s="333">
        <v>25009417.094872236</v>
      </c>
      <c r="T120" s="333">
        <v>761062.78192234039</v>
      </c>
      <c r="U120" s="333">
        <v>25770479.876794577</v>
      </c>
      <c r="V120" s="784"/>
    </row>
    <row r="121" spans="1:22" ht="20.100000000000001" customHeight="1" thickBot="1" x14ac:dyDescent="0.25">
      <c r="A121" s="279" t="s">
        <v>149</v>
      </c>
      <c r="B121" s="333">
        <v>18381422.540646695</v>
      </c>
      <c r="C121" s="333">
        <v>0</v>
      </c>
      <c r="D121" s="333">
        <v>18381422.540646695</v>
      </c>
      <c r="E121" s="333">
        <v>132612.70753461026</v>
      </c>
      <c r="F121" s="333">
        <v>0</v>
      </c>
      <c r="G121" s="333">
        <v>132612.70753461026</v>
      </c>
      <c r="H121" s="333">
        <v>304434.96241797839</v>
      </c>
      <c r="I121" s="333">
        <v>286325.44222074724</v>
      </c>
      <c r="J121" s="333">
        <v>0</v>
      </c>
      <c r="K121" s="333">
        <v>286325.44222074724</v>
      </c>
      <c r="L121" s="333">
        <v>-25354.673462924315</v>
      </c>
      <c r="M121" s="333">
        <v>0</v>
      </c>
      <c r="N121" s="333">
        <v>-25354.673462924315</v>
      </c>
      <c r="O121" s="333">
        <v>-365474.387098426</v>
      </c>
      <c r="P121" s="333">
        <v>0</v>
      </c>
      <c r="Q121" s="333">
        <v>-365474.387098426</v>
      </c>
      <c r="R121" s="333">
        <v>206905.37774132373</v>
      </c>
      <c r="S121" s="333">
        <v>18409531.629840709</v>
      </c>
      <c r="T121" s="333">
        <v>304434.96241797839</v>
      </c>
      <c r="U121" s="333">
        <v>18713966.592258692</v>
      </c>
      <c r="V121" s="784"/>
    </row>
    <row r="122" spans="1:22" ht="20.100000000000001" customHeight="1" thickBot="1" x14ac:dyDescent="0.25">
      <c r="A122" s="280" t="s">
        <v>129</v>
      </c>
      <c r="B122" s="333">
        <v>9432925.8566319011</v>
      </c>
      <c r="C122" s="333">
        <v>701750.6864485814</v>
      </c>
      <c r="D122" s="333">
        <v>10134676.543080483</v>
      </c>
      <c r="E122" s="333">
        <v>1653498.3693798594</v>
      </c>
      <c r="F122" s="333">
        <v>509800.33193600294</v>
      </c>
      <c r="G122" s="333">
        <v>2163298.7013158612</v>
      </c>
      <c r="H122" s="333">
        <v>930441.6811202867</v>
      </c>
      <c r="I122" s="333">
        <v>762281.49418168049</v>
      </c>
      <c r="J122" s="333">
        <v>209971.62351284243</v>
      </c>
      <c r="K122" s="333">
        <v>972253.11769452319</v>
      </c>
      <c r="L122" s="333">
        <v>4434009.8573904792</v>
      </c>
      <c r="M122" s="333">
        <v>381473.6761597757</v>
      </c>
      <c r="N122" s="333">
        <v>4815483.533550255</v>
      </c>
      <c r="O122" s="333">
        <v>-25056.185962450691</v>
      </c>
      <c r="P122" s="333">
        <v>148166.33887767716</v>
      </c>
      <c r="Q122" s="333">
        <v>123110.1529152263</v>
      </c>
      <c r="R122" s="333">
        <v>1570771.430859765</v>
      </c>
      <c r="S122" s="333">
        <v>16257659.391621478</v>
      </c>
      <c r="T122" s="333">
        <v>2881604.3380551683</v>
      </c>
      <c r="U122" s="333">
        <v>19139263.729676649</v>
      </c>
      <c r="V122" s="784"/>
    </row>
    <row r="123" spans="1:22" ht="20.100000000000001" customHeight="1" thickBot="1" x14ac:dyDescent="0.25">
      <c r="A123" s="278" t="s">
        <v>130</v>
      </c>
      <c r="B123" s="333">
        <v>7648767.4815772176</v>
      </c>
      <c r="C123" s="333">
        <v>0</v>
      </c>
      <c r="D123" s="333">
        <v>7648767.4815772176</v>
      </c>
      <c r="E123" s="333">
        <v>34777876.146239467</v>
      </c>
      <c r="F123" s="333">
        <v>0</v>
      </c>
      <c r="G123" s="333">
        <v>34777876.146239467</v>
      </c>
      <c r="H123" s="333">
        <v>7168552.7991613112</v>
      </c>
      <c r="I123" s="333">
        <v>11685668.406284474</v>
      </c>
      <c r="J123" s="333">
        <v>0</v>
      </c>
      <c r="K123" s="333">
        <v>11685668.406284474</v>
      </c>
      <c r="L123" s="333">
        <v>-661291.19866459444</v>
      </c>
      <c r="M123" s="333">
        <v>0</v>
      </c>
      <c r="N123" s="333">
        <v>-661291.19866459444</v>
      </c>
      <c r="O123" s="333">
        <v>5487925.7205535732</v>
      </c>
      <c r="P123" s="333">
        <v>0</v>
      </c>
      <c r="Q123" s="333">
        <v>5487925.7205535732</v>
      </c>
      <c r="R123" s="333">
        <v>4284986.9791161381</v>
      </c>
      <c r="S123" s="333">
        <v>58938946.55599013</v>
      </c>
      <c r="T123" s="333">
        <v>7168552.7991613112</v>
      </c>
      <c r="U123" s="333">
        <v>66107499.355151445</v>
      </c>
      <c r="V123" s="784">
        <v>66107499.355151452</v>
      </c>
    </row>
    <row r="124" spans="1:22" ht="20.100000000000001" customHeight="1" thickBot="1" x14ac:dyDescent="0.25">
      <c r="A124" s="281" t="s">
        <v>152</v>
      </c>
      <c r="B124" s="333">
        <v>-938819.08991465997</v>
      </c>
      <c r="C124" s="333">
        <v>0</v>
      </c>
      <c r="D124" s="333">
        <v>-938819.08991465997</v>
      </c>
      <c r="E124" s="333">
        <v>2426595.4274312542</v>
      </c>
      <c r="F124" s="333">
        <v>0</v>
      </c>
      <c r="G124" s="333">
        <v>2426595.4274312542</v>
      </c>
      <c r="H124" s="333">
        <v>474798.30492319353</v>
      </c>
      <c r="I124" s="333">
        <v>779600.59791769402</v>
      </c>
      <c r="J124" s="333">
        <v>0</v>
      </c>
      <c r="K124" s="333">
        <v>779600.59791769402</v>
      </c>
      <c r="L124" s="333">
        <v>537817.56776882219</v>
      </c>
      <c r="M124" s="333">
        <v>0</v>
      </c>
      <c r="N124" s="333">
        <v>537817.56776882219</v>
      </c>
      <c r="O124" s="333">
        <v>191786.67690783239</v>
      </c>
      <c r="P124" s="333">
        <v>0</v>
      </c>
      <c r="Q124" s="333">
        <v>191786.67690783239</v>
      </c>
      <c r="R124" s="333">
        <v>238142.06496586371</v>
      </c>
      <c r="S124" s="333">
        <v>2996981.1801109426</v>
      </c>
      <c r="T124" s="333">
        <v>474798.30492319353</v>
      </c>
      <c r="U124" s="333">
        <v>3471779.4850341361</v>
      </c>
      <c r="V124" s="784"/>
    </row>
    <row r="125" spans="1:22" ht="20.100000000000001" customHeight="1" thickBot="1" x14ac:dyDescent="0.25">
      <c r="A125" s="279" t="s">
        <v>150</v>
      </c>
      <c r="B125" s="333">
        <v>-486641.87684395979</v>
      </c>
      <c r="C125" s="333">
        <v>0</v>
      </c>
      <c r="D125" s="333">
        <v>-486641.87684395979</v>
      </c>
      <c r="E125" s="333">
        <v>-48642.620186809916</v>
      </c>
      <c r="F125" s="333">
        <v>0</v>
      </c>
      <c r="G125" s="333">
        <v>-48642.620186809916</v>
      </c>
      <c r="H125" s="333">
        <v>41042.139999563806</v>
      </c>
      <c r="I125" s="333">
        <v>-196218.83196738129</v>
      </c>
      <c r="J125" s="333">
        <v>0</v>
      </c>
      <c r="K125" s="333">
        <v>-196218.83196738129</v>
      </c>
      <c r="L125" s="333">
        <v>-308296.3813984734</v>
      </c>
      <c r="M125" s="333">
        <v>0</v>
      </c>
      <c r="N125" s="333">
        <v>-308296.3813984734</v>
      </c>
      <c r="O125" s="333">
        <v>-155131.04888052354</v>
      </c>
      <c r="P125" s="333">
        <v>0</v>
      </c>
      <c r="Q125" s="333">
        <v>-155131.04888052354</v>
      </c>
      <c r="R125" s="333">
        <v>202470.12397758407</v>
      </c>
      <c r="S125" s="333">
        <v>-1194930.7592771482</v>
      </c>
      <c r="T125" s="333">
        <v>41042.139999563806</v>
      </c>
      <c r="U125" s="333">
        <v>-1153888.6192775844</v>
      </c>
      <c r="V125" s="784"/>
    </row>
    <row r="126" spans="1:22" ht="20.100000000000001" customHeight="1" thickBot="1" x14ac:dyDescent="0.25">
      <c r="A126" s="279" t="s">
        <v>151</v>
      </c>
      <c r="B126" s="333">
        <v>5741228.4483358338</v>
      </c>
      <c r="C126" s="333">
        <v>0</v>
      </c>
      <c r="D126" s="333">
        <v>5741228.4483358338</v>
      </c>
      <c r="E126" s="333">
        <v>24682323.338995025</v>
      </c>
      <c r="F126" s="333">
        <v>0</v>
      </c>
      <c r="G126" s="333">
        <v>24682323.338995025</v>
      </c>
      <c r="H126" s="333">
        <v>5239712.3542385548</v>
      </c>
      <c r="I126" s="333">
        <v>9574286.6403341591</v>
      </c>
      <c r="J126" s="333">
        <v>0</v>
      </c>
      <c r="K126" s="333">
        <v>9574286.6403341591</v>
      </c>
      <c r="L126" s="333">
        <v>-2143812.3850349421</v>
      </c>
      <c r="M126" s="333">
        <v>0</v>
      </c>
      <c r="N126" s="333">
        <v>-2143812.3850349421</v>
      </c>
      <c r="O126" s="333">
        <v>4088270.0925262645</v>
      </c>
      <c r="P126" s="333">
        <v>0</v>
      </c>
      <c r="Q126" s="333">
        <v>4088270.0925262645</v>
      </c>
      <c r="R126" s="333">
        <v>2291374.7901726905</v>
      </c>
      <c r="S126" s="333">
        <v>41942296.135156333</v>
      </c>
      <c r="T126" s="333">
        <v>5239712.3542385548</v>
      </c>
      <c r="U126" s="333">
        <v>47182008.489394903</v>
      </c>
      <c r="V126" s="784"/>
    </row>
    <row r="127" spans="1:22" ht="20.100000000000001" customHeight="1" thickBot="1" x14ac:dyDescent="0.25">
      <c r="A127" s="279" t="s">
        <v>154</v>
      </c>
      <c r="B127" s="333">
        <v>3333000</v>
      </c>
      <c r="C127" s="333">
        <v>0</v>
      </c>
      <c r="D127" s="333">
        <v>3333000</v>
      </c>
      <c r="E127" s="333">
        <v>7717600</v>
      </c>
      <c r="F127" s="333">
        <v>0</v>
      </c>
      <c r="G127" s="333">
        <v>7717600</v>
      </c>
      <c r="H127" s="333">
        <v>1413000</v>
      </c>
      <c r="I127" s="333">
        <v>1528000</v>
      </c>
      <c r="J127" s="333">
        <v>0</v>
      </c>
      <c r="K127" s="333">
        <v>1528000</v>
      </c>
      <c r="L127" s="333">
        <v>1253000</v>
      </c>
      <c r="M127" s="333">
        <v>0</v>
      </c>
      <c r="N127" s="333">
        <v>1253000</v>
      </c>
      <c r="O127" s="333">
        <v>1363000</v>
      </c>
      <c r="P127" s="333">
        <v>0</v>
      </c>
      <c r="Q127" s="333">
        <v>1363000</v>
      </c>
      <c r="R127" s="333">
        <v>1553000</v>
      </c>
      <c r="S127" s="333">
        <v>15194600</v>
      </c>
      <c r="T127" s="333">
        <v>1413000</v>
      </c>
      <c r="U127" s="333">
        <v>16607600</v>
      </c>
      <c r="V127" s="784"/>
    </row>
    <row r="128" spans="1:22" ht="20.100000000000001" customHeight="1" thickBot="1" x14ac:dyDescent="0.25">
      <c r="A128" s="282" t="s">
        <v>134</v>
      </c>
      <c r="B128" s="333">
        <v>58840493.091895998</v>
      </c>
      <c r="C128" s="333">
        <v>-684862.14439408295</v>
      </c>
      <c r="D128" s="333">
        <v>58155630.947501868</v>
      </c>
      <c r="E128" s="333">
        <v>35273383.29090488</v>
      </c>
      <c r="F128" s="333">
        <v>216652.6732618995</v>
      </c>
      <c r="G128" s="333">
        <v>35490035.96416679</v>
      </c>
      <c r="H128" s="333">
        <v>12782915.260269105</v>
      </c>
      <c r="I128" s="333">
        <v>14742717.274746828</v>
      </c>
      <c r="J128" s="333">
        <v>-436932.59878437314</v>
      </c>
      <c r="K128" s="333">
        <v>14305784.675962463</v>
      </c>
      <c r="L128" s="333">
        <v>5237573.734599486</v>
      </c>
      <c r="M128" s="333">
        <v>-68849.330341361929</v>
      </c>
      <c r="N128" s="333">
        <v>5168724.4042581171</v>
      </c>
      <c r="O128" s="333">
        <v>4521387.2801773101</v>
      </c>
      <c r="P128" s="333">
        <v>-693268.97845439054</v>
      </c>
      <c r="Q128" s="333">
        <v>3828118.3017229289</v>
      </c>
      <c r="R128" s="333">
        <v>7765964.8257862628</v>
      </c>
      <c r="S128" s="333">
        <v>118615554.67232454</v>
      </c>
      <c r="T128" s="333">
        <v>11115654.881556809</v>
      </c>
      <c r="U128" s="333">
        <v>129731209.55388129</v>
      </c>
      <c r="V128" s="784">
        <v>129731209.55388132</v>
      </c>
    </row>
    <row r="129" spans="1:21" ht="20.100000000000001" customHeight="1" thickBot="1" x14ac:dyDescent="0.25">
      <c r="A129" s="283" t="s">
        <v>135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</row>
    <row r="130" spans="1:21" ht="20.100000000000001" customHeight="1" thickBot="1" x14ac:dyDescent="0.25">
      <c r="A130" s="279" t="s">
        <v>136</v>
      </c>
      <c r="B130" s="333">
        <v>-6183273.0020861179</v>
      </c>
      <c r="C130" s="333">
        <v>0</v>
      </c>
      <c r="D130" s="333">
        <v>-6183273.0020861179</v>
      </c>
      <c r="E130" s="333">
        <v>-1290379.6372084203</v>
      </c>
      <c r="F130" s="333">
        <v>0</v>
      </c>
      <c r="G130" s="333">
        <v>-1290379.6372084203</v>
      </c>
      <c r="H130" s="333">
        <v>-148895.2981225109</v>
      </c>
      <c r="I130" s="333">
        <v>-501252.74909918458</v>
      </c>
      <c r="J130" s="333">
        <v>0</v>
      </c>
      <c r="K130" s="333">
        <v>-501252.74909918458</v>
      </c>
      <c r="L130" s="333">
        <v>-769661.95657121204</v>
      </c>
      <c r="M130" s="333">
        <v>0</v>
      </c>
      <c r="N130" s="333">
        <v>-769661.95657121204</v>
      </c>
      <c r="O130" s="333">
        <v>-142443.55774701311</v>
      </c>
      <c r="P130" s="333">
        <v>0</v>
      </c>
      <c r="Q130" s="333">
        <v>-142443.55774701311</v>
      </c>
      <c r="R130" s="333">
        <v>-771824.7991655604</v>
      </c>
      <c r="S130" s="333">
        <v>-8887010.9027119484</v>
      </c>
      <c r="T130" s="333">
        <v>-148895.2981225109</v>
      </c>
      <c r="U130" s="333">
        <v>-9035906.2008344587</v>
      </c>
    </row>
    <row r="131" spans="1:21" ht="20.100000000000001" customHeight="1" thickBot="1" x14ac:dyDescent="0.25">
      <c r="A131" s="281" t="s">
        <v>137</v>
      </c>
      <c r="B131" s="762"/>
      <c r="C131" s="818"/>
      <c r="D131" s="760">
        <v>0</v>
      </c>
      <c r="E131" s="819"/>
      <c r="F131" s="818"/>
      <c r="G131" s="760">
        <v>0</v>
      </c>
      <c r="H131" s="761"/>
      <c r="I131" s="817"/>
      <c r="J131" s="818"/>
      <c r="K131" s="760">
        <v>0</v>
      </c>
      <c r="L131" s="762"/>
      <c r="M131" s="818"/>
      <c r="N131" s="760">
        <v>0</v>
      </c>
      <c r="O131" s="817"/>
      <c r="P131" s="818"/>
      <c r="Q131" s="760">
        <v>0</v>
      </c>
      <c r="R131" s="771"/>
      <c r="S131" s="764">
        <v>0</v>
      </c>
      <c r="T131" s="764">
        <v>0</v>
      </c>
      <c r="U131" s="764">
        <v>0</v>
      </c>
    </row>
    <row r="132" spans="1:21" s="164" customFormat="1" ht="20.100000000000001" customHeight="1" thickBot="1" x14ac:dyDescent="0.25">
      <c r="A132" s="284" t="s">
        <v>138</v>
      </c>
      <c r="B132" s="752">
        <v>-6183273.0020861179</v>
      </c>
      <c r="C132" s="753">
        <v>0</v>
      </c>
      <c r="D132" s="754">
        <v>-6183273.0020861179</v>
      </c>
      <c r="E132" s="752">
        <v>-1290379.6372084203</v>
      </c>
      <c r="F132" s="753">
        <v>0</v>
      </c>
      <c r="G132" s="754">
        <v>-1290379.6372084203</v>
      </c>
      <c r="H132" s="755">
        <v>-148895.2981225109</v>
      </c>
      <c r="I132" s="752">
        <v>-501252.74909918458</v>
      </c>
      <c r="J132" s="753">
        <v>0</v>
      </c>
      <c r="K132" s="754">
        <v>-501252.74909918458</v>
      </c>
      <c r="L132" s="752">
        <v>-769661.95657121204</v>
      </c>
      <c r="M132" s="753">
        <v>0</v>
      </c>
      <c r="N132" s="754">
        <v>-769661.95657121204</v>
      </c>
      <c r="O132" s="752">
        <v>-142443.55774701311</v>
      </c>
      <c r="P132" s="753">
        <v>0</v>
      </c>
      <c r="Q132" s="754">
        <v>-142443.55774701311</v>
      </c>
      <c r="R132" s="756">
        <v>-771824.7991655604</v>
      </c>
      <c r="S132" s="757">
        <v>-2703737.9006258301</v>
      </c>
      <c r="T132" s="757">
        <v>-148895.2981225109</v>
      </c>
      <c r="U132" s="756">
        <v>-2852633.1987483408</v>
      </c>
    </row>
    <row r="133" spans="1:21" s="164" customFormat="1" ht="20.100000000000001" customHeight="1" thickBot="1" x14ac:dyDescent="0.25">
      <c r="A133" s="284" t="s">
        <v>139</v>
      </c>
      <c r="B133" s="752">
        <v>52657220.08980988</v>
      </c>
      <c r="C133" s="753">
        <v>-684862.14439408295</v>
      </c>
      <c r="D133" s="754">
        <v>51972357.94541575</v>
      </c>
      <c r="E133" s="752">
        <v>33983003.653696463</v>
      </c>
      <c r="F133" s="753">
        <v>216652.6732618995</v>
      </c>
      <c r="G133" s="754">
        <v>34199656.326958358</v>
      </c>
      <c r="H133" s="756">
        <v>12634019.962146595</v>
      </c>
      <c r="I133" s="752">
        <v>14241464.525647644</v>
      </c>
      <c r="J133" s="753">
        <v>-436932.59878437314</v>
      </c>
      <c r="K133" s="754">
        <v>13804531.926863272</v>
      </c>
      <c r="L133" s="752">
        <v>4467911.778028274</v>
      </c>
      <c r="M133" s="753">
        <v>-68849.330341361929</v>
      </c>
      <c r="N133" s="754">
        <v>4399062.447686905</v>
      </c>
      <c r="O133" s="752">
        <v>4378943.7224302972</v>
      </c>
      <c r="P133" s="753">
        <v>-693268.97845439054</v>
      </c>
      <c r="Q133" s="754">
        <v>3685674.7439759066</v>
      </c>
      <c r="R133" s="756">
        <v>6994140.0266207028</v>
      </c>
      <c r="S133" s="756">
        <v>115911816.77169871</v>
      </c>
      <c r="T133" s="756">
        <v>10966759.583434299</v>
      </c>
      <c r="U133" s="756">
        <v>126878576.35513301</v>
      </c>
    </row>
    <row r="134" spans="1:21" ht="20.100000000000001" customHeight="1" x14ac:dyDescent="0.2">
      <c r="A134" s="285" t="s">
        <v>140</v>
      </c>
      <c r="B134" s="762"/>
      <c r="C134" s="759"/>
      <c r="D134" s="760">
        <v>0</v>
      </c>
      <c r="E134" s="758"/>
      <c r="F134" s="759"/>
      <c r="G134" s="760">
        <v>0</v>
      </c>
      <c r="H134" s="761"/>
      <c r="I134" s="758"/>
      <c r="J134" s="759"/>
      <c r="K134" s="760">
        <v>0</v>
      </c>
      <c r="L134" s="762"/>
      <c r="M134" s="759"/>
      <c r="N134" s="760">
        <v>0</v>
      </c>
      <c r="O134" s="758"/>
      <c r="P134" s="759"/>
      <c r="Q134" s="760">
        <v>0</v>
      </c>
      <c r="R134" s="763"/>
      <c r="S134" s="764">
        <v>0</v>
      </c>
      <c r="T134" s="764">
        <v>0</v>
      </c>
      <c r="U134" s="764">
        <v>0</v>
      </c>
    </row>
    <row r="135" spans="1:21" ht="20.100000000000001" customHeight="1" thickBot="1" x14ac:dyDescent="0.25">
      <c r="A135" s="277" t="s">
        <v>141</v>
      </c>
      <c r="B135" s="204"/>
      <c r="C135" s="166"/>
      <c r="D135" s="165">
        <v>0</v>
      </c>
      <c r="E135" s="765"/>
      <c r="F135" s="766"/>
      <c r="G135" s="760">
        <v>0</v>
      </c>
      <c r="H135" s="761"/>
      <c r="I135" s="765"/>
      <c r="J135" s="766"/>
      <c r="K135" s="760">
        <v>0</v>
      </c>
      <c r="L135" s="762"/>
      <c r="M135" s="766"/>
      <c r="N135" s="760">
        <v>0</v>
      </c>
      <c r="O135" s="765"/>
      <c r="P135" s="766"/>
      <c r="Q135" s="760">
        <v>0</v>
      </c>
      <c r="R135" s="767"/>
      <c r="S135" s="764">
        <v>0</v>
      </c>
      <c r="T135" s="764">
        <v>0</v>
      </c>
      <c r="U135" s="764">
        <v>0</v>
      </c>
    </row>
    <row r="136" spans="1:21" ht="20.100000000000001" customHeight="1" thickBot="1" x14ac:dyDescent="0.25">
      <c r="A136" s="289" t="s">
        <v>153</v>
      </c>
      <c r="B136" s="333">
        <v>-27410419.172031101</v>
      </c>
      <c r="C136" s="333">
        <v>7215352</v>
      </c>
      <c r="D136" s="333">
        <v>-20195067.172031101</v>
      </c>
      <c r="E136" s="333">
        <v>-226964.3571496302</v>
      </c>
      <c r="F136" s="333">
        <v>0</v>
      </c>
      <c r="G136" s="333">
        <v>-226964.3571496302</v>
      </c>
      <c r="H136" s="333">
        <v>-1139241.5679878627</v>
      </c>
      <c r="I136" s="333">
        <v>-360100.75655983307</v>
      </c>
      <c r="J136" s="333">
        <v>0</v>
      </c>
      <c r="K136" s="333">
        <v>-360100.75655983307</v>
      </c>
      <c r="L136" s="333">
        <v>-4.002042480561351</v>
      </c>
      <c r="M136" s="333">
        <v>0</v>
      </c>
      <c r="N136" s="333">
        <v>-4.002042480561351</v>
      </c>
      <c r="O136" s="333">
        <v>-0.68158543523610859</v>
      </c>
      <c r="P136" s="333">
        <v>0</v>
      </c>
      <c r="Q136" s="333">
        <v>-0.68158543523610859</v>
      </c>
      <c r="R136" s="333">
        <v>-2585432.5435501486</v>
      </c>
      <c r="S136" s="333">
        <v>-27997488.96936848</v>
      </c>
      <c r="T136" s="333">
        <v>6076110.432012137</v>
      </c>
      <c r="U136" s="333">
        <v>-21921378.537356343</v>
      </c>
    </row>
    <row r="137" spans="1:21" s="164" customFormat="1" ht="20.100000000000001" customHeight="1" thickBot="1" x14ac:dyDescent="0.25">
      <c r="A137" s="307" t="s">
        <v>143</v>
      </c>
      <c r="B137" s="311">
        <v>-27410419.172031101</v>
      </c>
      <c r="C137" s="168">
        <v>7215352</v>
      </c>
      <c r="D137" s="172">
        <v>-20195067.172031101</v>
      </c>
      <c r="E137" s="768">
        <v>-226964.3571496302</v>
      </c>
      <c r="F137" s="769">
        <v>0</v>
      </c>
      <c r="G137" s="770">
        <v>-226964.3571496302</v>
      </c>
      <c r="H137" s="755">
        <v>-1139241.5679878627</v>
      </c>
      <c r="I137" s="768">
        <v>-360100.75655983307</v>
      </c>
      <c r="J137" s="769">
        <v>0</v>
      </c>
      <c r="K137" s="770">
        <v>-360100.75655983307</v>
      </c>
      <c r="L137" s="768">
        <v>-4.002042480561351</v>
      </c>
      <c r="M137" s="769">
        <v>0</v>
      </c>
      <c r="N137" s="770">
        <v>-4.002042480561351</v>
      </c>
      <c r="O137" s="768">
        <v>-0.68158543523610859</v>
      </c>
      <c r="P137" s="769">
        <v>0</v>
      </c>
      <c r="Q137" s="770">
        <v>-0.68158543523610859</v>
      </c>
      <c r="R137" s="755">
        <v>-2585432.5435501486</v>
      </c>
      <c r="S137" s="757">
        <v>-587069.79733737907</v>
      </c>
      <c r="T137" s="757">
        <v>-1139241.5679878627</v>
      </c>
      <c r="U137" s="755">
        <v>-1726311.3653252418</v>
      </c>
    </row>
    <row r="138" spans="1:21" s="164" customFormat="1" ht="20.100000000000001" customHeight="1" thickBot="1" x14ac:dyDescent="0.25">
      <c r="A138" s="284" t="s">
        <v>147</v>
      </c>
      <c r="B138" s="171">
        <v>-27410419.172031101</v>
      </c>
      <c r="C138" s="169">
        <v>7215352</v>
      </c>
      <c r="D138" s="170">
        <v>-20195067.172031101</v>
      </c>
      <c r="E138" s="752">
        <v>-226964.3571496302</v>
      </c>
      <c r="F138" s="753">
        <v>0</v>
      </c>
      <c r="G138" s="754">
        <v>-226964.3571496302</v>
      </c>
      <c r="H138" s="771">
        <v>-1139241.5679878627</v>
      </c>
      <c r="I138" s="752">
        <v>-360100.75655983307</v>
      </c>
      <c r="J138" s="753">
        <v>0</v>
      </c>
      <c r="K138" s="754">
        <v>-360100.75655983307</v>
      </c>
      <c r="L138" s="752">
        <v>-4.002042480561351</v>
      </c>
      <c r="M138" s="753">
        <v>0</v>
      </c>
      <c r="N138" s="754">
        <v>-4.002042480561351</v>
      </c>
      <c r="O138" s="752">
        <v>-0.68158543523610859</v>
      </c>
      <c r="P138" s="753">
        <v>0</v>
      </c>
      <c r="Q138" s="754">
        <v>-0.68158543523610859</v>
      </c>
      <c r="R138" s="756">
        <v>-2585432.5435501486</v>
      </c>
      <c r="S138" s="757">
        <v>-587069.79733737907</v>
      </c>
      <c r="T138" s="757">
        <v>-1139241.5679878627</v>
      </c>
      <c r="U138" s="756">
        <v>-1726311.3653252418</v>
      </c>
    </row>
    <row r="139" spans="1:21" s="164" customFormat="1" ht="20.100000000000001" customHeight="1" thickBot="1" x14ac:dyDescent="0.25">
      <c r="A139" s="284" t="s">
        <v>73</v>
      </c>
      <c r="B139" s="171">
        <v>80067639.261840984</v>
      </c>
      <c r="C139" s="169">
        <v>-7900214.1443940829</v>
      </c>
      <c r="D139" s="170">
        <v>72167425.117446855</v>
      </c>
      <c r="E139" s="752">
        <v>34209968.010846093</v>
      </c>
      <c r="F139" s="753">
        <v>216652.6732618995</v>
      </c>
      <c r="G139" s="754">
        <v>34426620.684107989</v>
      </c>
      <c r="H139" s="772">
        <v>13773261.530134458</v>
      </c>
      <c r="I139" s="752">
        <v>14601565.282207478</v>
      </c>
      <c r="J139" s="753">
        <v>-436932.59878437314</v>
      </c>
      <c r="K139" s="754">
        <v>14164632.683423106</v>
      </c>
      <c r="L139" s="752">
        <v>4467915.7800707547</v>
      </c>
      <c r="M139" s="753">
        <v>-68849.330341361929</v>
      </c>
      <c r="N139" s="754">
        <v>4399066.4497293858</v>
      </c>
      <c r="O139" s="752">
        <v>4378944.404015732</v>
      </c>
      <c r="P139" s="753">
        <v>-693268.97845439054</v>
      </c>
      <c r="Q139" s="754">
        <v>3685675.4255613415</v>
      </c>
      <c r="R139" s="756">
        <v>9579572.5701708514</v>
      </c>
      <c r="S139" s="757">
        <v>57658393.477140054</v>
      </c>
      <c r="T139" s="757">
        <v>12790863.295816233</v>
      </c>
      <c r="U139" s="756">
        <v>70449256.772956282</v>
      </c>
    </row>
    <row r="140" spans="1:21" s="164" customFormat="1" ht="20.100000000000001" customHeight="1" thickBot="1" x14ac:dyDescent="0.25">
      <c r="A140" s="284" t="s">
        <v>73</v>
      </c>
      <c r="B140" s="365">
        <v>80067639.26184094</v>
      </c>
      <c r="C140" s="365">
        <v>-7900214.1443940829</v>
      </c>
      <c r="D140" s="365">
        <v>72167425.11744684</v>
      </c>
      <c r="E140" s="333">
        <v>34203690.67346701</v>
      </c>
      <c r="F140" s="333">
        <v>216652.6732618995</v>
      </c>
      <c r="G140" s="333">
        <v>34420343.346728891</v>
      </c>
      <c r="H140" s="333">
        <v>13768413.918717802</v>
      </c>
      <c r="I140" s="333">
        <v>14599550.483800501</v>
      </c>
      <c r="J140" s="333">
        <v>-436932.59878437314</v>
      </c>
      <c r="K140" s="333">
        <v>14162617.885016136</v>
      </c>
      <c r="L140" s="333">
        <v>4457257.9200290293</v>
      </c>
      <c r="M140" s="333">
        <v>-68849.330341361929</v>
      </c>
      <c r="N140" s="333">
        <v>4388408.5896876752</v>
      </c>
      <c r="O140" s="333">
        <v>4377129.2703157514</v>
      </c>
      <c r="P140" s="333">
        <v>-693268.97845439054</v>
      </c>
      <c r="Q140" s="333">
        <v>3683860.2918613628</v>
      </c>
      <c r="R140" s="333">
        <v>9575355.4095412474</v>
      </c>
      <c r="S140" s="757">
        <v>57637628.347612292</v>
      </c>
      <c r="T140" s="757">
        <v>12786015.684399577</v>
      </c>
      <c r="U140" s="333">
        <v>142591069.14945865</v>
      </c>
    </row>
    <row r="141" spans="1:21" ht="20.100000000000001" customHeight="1" thickBot="1" x14ac:dyDescent="0.25">
      <c r="A141" s="287" t="s">
        <v>74</v>
      </c>
      <c r="B141" s="365">
        <v>6474473.380097907</v>
      </c>
      <c r="C141" s="365">
        <v>0</v>
      </c>
      <c r="D141" s="365">
        <v>6474473.380097907</v>
      </c>
      <c r="E141" s="333">
        <v>-3336147.1630625464</v>
      </c>
      <c r="F141" s="333">
        <v>0</v>
      </c>
      <c r="G141" s="333">
        <v>-3336147.1630625464</v>
      </c>
      <c r="H141" s="333">
        <v>-339668.30511481967</v>
      </c>
      <c r="I141" s="333">
        <v>29722.977675927803</v>
      </c>
      <c r="J141" s="333">
        <v>0</v>
      </c>
      <c r="K141" s="333">
        <v>29722.977675927803</v>
      </c>
      <c r="L141" s="333">
        <v>4656006.3996479735</v>
      </c>
      <c r="M141" s="333">
        <v>0</v>
      </c>
      <c r="N141" s="333">
        <v>4656006.3996479735</v>
      </c>
      <c r="O141" s="333">
        <v>-1326677.4912338704</v>
      </c>
      <c r="P141" s="333">
        <v>0</v>
      </c>
      <c r="Q141" s="333">
        <v>-1326677.4912338704</v>
      </c>
      <c r="R141" s="333">
        <v>-1697809.2405462861</v>
      </c>
      <c r="S141" s="757">
        <v>22904.723027484491</v>
      </c>
      <c r="T141" s="757">
        <v>-339668.30511481967</v>
      </c>
      <c r="U141" s="333">
        <v>6157709.7980105579</v>
      </c>
    </row>
    <row r="142" spans="1:21" s="164" customFormat="1" ht="20.100000000000001" customHeight="1" thickBot="1" x14ac:dyDescent="0.25">
      <c r="A142" s="308" t="s">
        <v>75</v>
      </c>
      <c r="B142" s="317">
        <v>86542112.64193885</v>
      </c>
      <c r="C142" s="174">
        <v>-7900214.1443940829</v>
      </c>
      <c r="D142" s="175">
        <v>78641898.497544751</v>
      </c>
      <c r="E142" s="773">
        <v>30867543.510404464</v>
      </c>
      <c r="F142" s="774">
        <v>216652.6732618995</v>
      </c>
      <c r="G142" s="775">
        <v>31084196.183666345</v>
      </c>
      <c r="H142" s="776">
        <v>13428745.613602981</v>
      </c>
      <c r="I142" s="773">
        <v>14629273.461476428</v>
      </c>
      <c r="J142" s="774">
        <v>-436932.59878437314</v>
      </c>
      <c r="K142" s="775">
        <v>14192340.862692064</v>
      </c>
      <c r="L142" s="773">
        <v>9113264.3196770027</v>
      </c>
      <c r="M142" s="774">
        <v>-68849.330341361929</v>
      </c>
      <c r="N142" s="775">
        <v>9044414.9893356487</v>
      </c>
      <c r="O142" s="773">
        <v>3050451.779081881</v>
      </c>
      <c r="P142" s="774">
        <v>-693268.97845439054</v>
      </c>
      <c r="Q142" s="775">
        <v>2357182.8006274924</v>
      </c>
      <c r="R142" s="776">
        <v>7877546.1689949613</v>
      </c>
      <c r="S142" s="757">
        <v>57660533.070639774</v>
      </c>
      <c r="T142" s="757">
        <v>12446347.379284756</v>
      </c>
      <c r="U142" s="556">
        <v>148748778.94746929</v>
      </c>
    </row>
    <row r="143" spans="1:21" s="164" customFormat="1" ht="20.100000000000001" customHeight="1" thickBot="1" x14ac:dyDescent="0.25">
      <c r="A143" s="309" t="s">
        <v>76</v>
      </c>
      <c r="B143" s="318">
        <v>109908483.05526234</v>
      </c>
      <c r="C143" s="176">
        <v>-10033271.963380486</v>
      </c>
      <c r="D143" s="177">
        <v>99875211.091881856</v>
      </c>
      <c r="E143" s="777">
        <v>39201780.258213669</v>
      </c>
      <c r="F143" s="778">
        <v>275148.89504261239</v>
      </c>
      <c r="G143" s="779">
        <v>39476929.153256282</v>
      </c>
      <c r="H143" s="780">
        <v>17054506.929275785</v>
      </c>
      <c r="I143" s="777">
        <v>18579177.296075065</v>
      </c>
      <c r="J143" s="778">
        <v>-554904.4004561539</v>
      </c>
      <c r="K143" s="779">
        <v>18024272.895618912</v>
      </c>
      <c r="L143" s="777">
        <v>11573845.685989793</v>
      </c>
      <c r="M143" s="778">
        <v>-87438.649533529649</v>
      </c>
      <c r="N143" s="779">
        <v>11486407.036456265</v>
      </c>
      <c r="O143" s="777">
        <v>3874073.7594339889</v>
      </c>
      <c r="P143" s="778">
        <v>-880451.60263707605</v>
      </c>
      <c r="Q143" s="779">
        <v>2993622.1567969127</v>
      </c>
      <c r="R143" s="780">
        <v>10004483.6346236</v>
      </c>
      <c r="S143" s="757">
        <v>73228876.999712512</v>
      </c>
      <c r="T143" s="757">
        <v>15806861.171691637</v>
      </c>
      <c r="U143" s="781">
        <v>188910949.26328599</v>
      </c>
    </row>
    <row r="144" spans="1:21" ht="33.75" customHeight="1" thickBot="1" x14ac:dyDescent="0.3">
      <c r="A144" s="967" t="s">
        <v>464</v>
      </c>
      <c r="B144" s="533"/>
      <c r="C144" s="534"/>
      <c r="D144" s="535"/>
      <c r="E144" s="536"/>
      <c r="F144" s="534"/>
      <c r="G144" s="535"/>
      <c r="H144" s="537"/>
      <c r="I144" s="533"/>
      <c r="J144" s="534"/>
      <c r="K144" s="535"/>
      <c r="L144" s="533"/>
      <c r="M144" s="534"/>
      <c r="N144" s="535"/>
      <c r="O144" s="533"/>
      <c r="P144" s="534"/>
      <c r="Q144" s="535"/>
      <c r="R144" s="537"/>
      <c r="S144" s="749">
        <v>0</v>
      </c>
      <c r="T144" s="749">
        <v>4050403.9200000004</v>
      </c>
      <c r="U144" s="785">
        <v>4050403.9200000004</v>
      </c>
    </row>
    <row r="145" spans="1:22" ht="33.75" customHeight="1" thickBot="1" x14ac:dyDescent="0.3">
      <c r="A145" s="966" t="s">
        <v>459</v>
      </c>
      <c r="B145" s="533"/>
      <c r="C145" s="534"/>
      <c r="D145" s="535"/>
      <c r="E145" s="536"/>
      <c r="F145" s="534"/>
      <c r="G145" s="535"/>
      <c r="H145" s="537"/>
      <c r="I145" s="533"/>
      <c r="J145" s="534"/>
      <c r="K145" s="535"/>
      <c r="L145" s="533"/>
      <c r="M145" s="534"/>
      <c r="N145" s="535"/>
      <c r="O145" s="533"/>
      <c r="P145" s="534"/>
      <c r="Q145" s="535"/>
      <c r="R145" s="537"/>
      <c r="S145" s="749">
        <v>-22464839.5</v>
      </c>
      <c r="T145" s="749">
        <v>0</v>
      </c>
      <c r="U145" s="785">
        <v>-22464839.5</v>
      </c>
    </row>
    <row r="146" spans="1:22" ht="33.75" customHeight="1" thickBot="1" x14ac:dyDescent="0.3">
      <c r="A146" s="966" t="s">
        <v>460</v>
      </c>
      <c r="B146" s="533"/>
      <c r="C146" s="534"/>
      <c r="D146" s="535"/>
      <c r="E146" s="536"/>
      <c r="F146" s="534"/>
      <c r="G146" s="535"/>
      <c r="H146" s="537"/>
      <c r="I146" s="533"/>
      <c r="J146" s="534"/>
      <c r="K146" s="535"/>
      <c r="L146" s="533"/>
      <c r="M146" s="534"/>
      <c r="N146" s="535"/>
      <c r="O146" s="533"/>
      <c r="P146" s="534"/>
      <c r="Q146" s="535"/>
      <c r="R146" s="537"/>
      <c r="S146" s="749">
        <v>-1143000</v>
      </c>
      <c r="T146" s="749">
        <v>0</v>
      </c>
      <c r="U146" s="785">
        <v>-1143000</v>
      </c>
    </row>
    <row r="147" spans="1:22" s="164" customFormat="1" ht="20.100000000000001" customHeight="1" thickBot="1" x14ac:dyDescent="0.25">
      <c r="A147" s="498" t="s">
        <v>436</v>
      </c>
      <c r="B147" s="750">
        <v>0</v>
      </c>
      <c r="C147" s="750">
        <v>0</v>
      </c>
      <c r="D147" s="750">
        <v>0</v>
      </c>
      <c r="E147" s="783">
        <v>0</v>
      </c>
      <c r="F147" s="783">
        <v>0</v>
      </c>
      <c r="G147" s="783">
        <v>0</v>
      </c>
      <c r="H147" s="783">
        <v>0</v>
      </c>
      <c r="I147" s="783">
        <v>0</v>
      </c>
      <c r="J147" s="783">
        <v>0</v>
      </c>
      <c r="K147" s="783">
        <v>0</v>
      </c>
      <c r="L147" s="783">
        <v>0</v>
      </c>
      <c r="M147" s="783">
        <v>0</v>
      </c>
      <c r="N147" s="783">
        <v>0</v>
      </c>
      <c r="O147" s="783">
        <v>0</v>
      </c>
      <c r="P147" s="783">
        <v>0</v>
      </c>
      <c r="Q147" s="783">
        <v>0</v>
      </c>
      <c r="R147" s="783">
        <v>0</v>
      </c>
      <c r="S147" s="783">
        <v>0</v>
      </c>
      <c r="T147" s="783">
        <v>1755000</v>
      </c>
      <c r="U147" s="783">
        <v>1755000</v>
      </c>
    </row>
    <row r="148" spans="1:22" s="164" customFormat="1" ht="20.100000000000001" customHeight="1" thickBot="1" x14ac:dyDescent="0.25">
      <c r="A148" s="751" t="s">
        <v>437</v>
      </c>
      <c r="B148" s="783">
        <v>109908483.05526233</v>
      </c>
      <c r="C148" s="783">
        <v>-10033272.963380486</v>
      </c>
      <c r="D148" s="783">
        <v>99875210.091881871</v>
      </c>
      <c r="E148" s="783">
        <v>39201780.258213699</v>
      </c>
      <c r="F148" s="783">
        <v>275148.89504261222</v>
      </c>
      <c r="G148" s="783">
        <v>39476929.153256357</v>
      </c>
      <c r="H148" s="783">
        <v>17054506.929275796</v>
      </c>
      <c r="I148" s="783">
        <v>18579177.296075061</v>
      </c>
      <c r="J148" s="783">
        <v>-554904.40045615379</v>
      </c>
      <c r="K148" s="783">
        <v>18024272.895618916</v>
      </c>
      <c r="L148" s="783">
        <v>11573845.685989797</v>
      </c>
      <c r="M148" s="783">
        <v>-87438.649533529766</v>
      </c>
      <c r="N148" s="783">
        <v>11486407.036456287</v>
      </c>
      <c r="O148" s="783">
        <v>3874073.7594339848</v>
      </c>
      <c r="P148" s="783">
        <v>-880451.60263707605</v>
      </c>
      <c r="Q148" s="783">
        <v>2993622.1567969024</v>
      </c>
      <c r="R148" s="783">
        <v>10004483.634623591</v>
      </c>
      <c r="S148" s="783">
        <v>159529520.55497491</v>
      </c>
      <c r="T148" s="783">
        <v>11578992.128311157</v>
      </c>
      <c r="U148" s="783">
        <v>171108512.68328607</v>
      </c>
    </row>
    <row r="151" spans="1:22" ht="20.100000000000001" hidden="1" customHeight="1" thickBot="1" x14ac:dyDescent="0.25">
      <c r="A151" s="160" t="s">
        <v>70</v>
      </c>
      <c r="B151" s="1011" t="s">
        <v>401</v>
      </c>
      <c r="C151" s="1012"/>
      <c r="D151" s="1012"/>
      <c r="E151" s="1012"/>
      <c r="F151" s="1012"/>
      <c r="G151" s="1012"/>
      <c r="H151" s="1012"/>
      <c r="I151" s="1012"/>
      <c r="J151" s="1012"/>
      <c r="K151" s="1012"/>
      <c r="L151" s="1012"/>
      <c r="M151" s="1012"/>
      <c r="N151" s="1012"/>
      <c r="O151" s="1012"/>
      <c r="P151" s="1012"/>
      <c r="Q151" s="1012"/>
      <c r="R151" s="1012"/>
      <c r="S151" s="1012"/>
      <c r="T151" s="1013"/>
      <c r="U151" s="160" t="s">
        <v>71</v>
      </c>
    </row>
    <row r="152" spans="1:22" ht="20.100000000000001" hidden="1" customHeight="1" x14ac:dyDescent="0.25">
      <c r="A152" s="276" t="s">
        <v>72</v>
      </c>
      <c r="B152" s="1014" t="s">
        <v>286</v>
      </c>
      <c r="C152" s="1015"/>
      <c r="D152" s="1016"/>
      <c r="E152" s="1017" t="s">
        <v>26</v>
      </c>
      <c r="F152" s="1018"/>
      <c r="G152" s="1019"/>
      <c r="H152" s="1020" t="s">
        <v>164</v>
      </c>
      <c r="I152" s="1017" t="s">
        <v>27</v>
      </c>
      <c r="J152" s="1018"/>
      <c r="K152" s="1019"/>
      <c r="L152" s="1017" t="s">
        <v>25</v>
      </c>
      <c r="M152" s="1018"/>
      <c r="N152" s="1019"/>
      <c r="O152" s="1017" t="s">
        <v>3</v>
      </c>
      <c r="P152" s="1018"/>
      <c r="Q152" s="1019"/>
      <c r="R152" s="1020" t="s">
        <v>28</v>
      </c>
      <c r="S152" s="1020" t="s">
        <v>29</v>
      </c>
      <c r="T152" s="1020"/>
      <c r="U152" s="1000"/>
    </row>
    <row r="153" spans="1:22" ht="20.100000000000001" hidden="1" customHeight="1" x14ac:dyDescent="0.2">
      <c r="A153" s="276"/>
      <c r="B153" s="432" t="s">
        <v>22</v>
      </c>
      <c r="C153" s="432" t="s">
        <v>4</v>
      </c>
      <c r="D153" s="432" t="s">
        <v>12</v>
      </c>
      <c r="E153" s="162" t="s">
        <v>22</v>
      </c>
      <c r="F153" s="161" t="s">
        <v>4</v>
      </c>
      <c r="G153" s="163" t="s">
        <v>12</v>
      </c>
      <c r="H153" s="313" t="s">
        <v>4</v>
      </c>
      <c r="I153" s="162" t="s">
        <v>22</v>
      </c>
      <c r="J153" s="161" t="s">
        <v>4</v>
      </c>
      <c r="K153" s="163" t="s">
        <v>12</v>
      </c>
      <c r="L153" s="162" t="s">
        <v>22</v>
      </c>
      <c r="M153" s="161" t="s">
        <v>4</v>
      </c>
      <c r="N153" s="163" t="s">
        <v>12</v>
      </c>
      <c r="O153" s="162" t="s">
        <v>22</v>
      </c>
      <c r="P153" s="161" t="s">
        <v>4</v>
      </c>
      <c r="Q153" s="163" t="s">
        <v>12</v>
      </c>
      <c r="R153" s="313" t="s">
        <v>30</v>
      </c>
      <c r="S153" s="313" t="s">
        <v>22</v>
      </c>
      <c r="T153" s="313" t="s">
        <v>4</v>
      </c>
      <c r="U153" s="313" t="s">
        <v>12</v>
      </c>
    </row>
    <row r="154" spans="1:22" ht="20.100000000000001" hidden="1" customHeight="1" thickBot="1" x14ac:dyDescent="0.25">
      <c r="A154" s="277" t="s">
        <v>124</v>
      </c>
      <c r="B154" s="434"/>
      <c r="C154" s="434"/>
      <c r="D154" s="434"/>
      <c r="E154" s="325"/>
      <c r="F154" s="326"/>
      <c r="G154" s="327"/>
      <c r="H154" s="328"/>
      <c r="I154" s="325"/>
      <c r="J154" s="326"/>
      <c r="K154" s="327"/>
      <c r="L154" s="325"/>
      <c r="M154" s="326"/>
      <c r="N154" s="327"/>
      <c r="O154" s="325"/>
      <c r="P154" s="326"/>
      <c r="Q154" s="327"/>
      <c r="R154" s="328"/>
      <c r="S154" s="328"/>
      <c r="T154" s="328"/>
      <c r="U154" s="328"/>
    </row>
    <row r="155" spans="1:22" ht="20.100000000000001" hidden="1" customHeight="1" thickBot="1" x14ac:dyDescent="0.25">
      <c r="A155" s="278" t="s">
        <v>148</v>
      </c>
      <c r="B155" s="333">
        <v>-56601248.114681229</v>
      </c>
      <c r="C155" s="333">
        <v>-3180576.4293940826</v>
      </c>
      <c r="D155" s="333">
        <v>-59781824.544075325</v>
      </c>
      <c r="E155" s="333">
        <v>-64679298.900334559</v>
      </c>
      <c r="F155" s="333">
        <v>-2099061.6117381002</v>
      </c>
      <c r="G155" s="333">
        <v>-66778360.512072667</v>
      </c>
      <c r="H155" s="333">
        <v>-11797756.748892203</v>
      </c>
      <c r="I155" s="333">
        <v>-19314225.656537645</v>
      </c>
      <c r="J155" s="333">
        <v>-1280146.8837843733</v>
      </c>
      <c r="K155" s="333">
        <v>-20594372.540322017</v>
      </c>
      <c r="L155" s="333">
        <v>-33358356.791735925</v>
      </c>
      <c r="M155" s="333">
        <v>-1758313.6153413621</v>
      </c>
      <c r="N155" s="333">
        <v>-35116670.40707729</v>
      </c>
      <c r="O155" s="333">
        <v>-21274234.565376259</v>
      </c>
      <c r="P155" s="333">
        <v>-1366483.2634543905</v>
      </c>
      <c r="Q155" s="333">
        <v>-22640717.828830644</v>
      </c>
      <c r="R155" s="333">
        <v>-38925452.563329875</v>
      </c>
      <c r="S155" s="333">
        <v>-195227364.02866557</v>
      </c>
      <c r="T155" s="333">
        <v>-21482338.552604515</v>
      </c>
      <c r="U155" s="333">
        <v>-216709702.5812701</v>
      </c>
      <c r="V155" s="353">
        <v>-0.88652135760809136</v>
      </c>
    </row>
    <row r="156" spans="1:22" ht="20.100000000000001" hidden="1" customHeight="1" thickBot="1" x14ac:dyDescent="0.25">
      <c r="A156" s="279" t="s">
        <v>126</v>
      </c>
      <c r="B156" s="333">
        <v>-40791206.286959842</v>
      </c>
      <c r="C156" s="333">
        <v>-3299037.5937353848</v>
      </c>
      <c r="D156" s="333">
        <v>-44090243.880695224</v>
      </c>
      <c r="E156" s="333">
        <v>-56905579.432249025</v>
      </c>
      <c r="F156" s="333">
        <v>-2067641.387084065</v>
      </c>
      <c r="G156" s="333">
        <v>-58973220.819333091</v>
      </c>
      <c r="H156" s="333">
        <v>-10291540.330380663</v>
      </c>
      <c r="I156" s="333">
        <v>-17002809.567940071</v>
      </c>
      <c r="J156" s="333">
        <v>-1293045.4602857213</v>
      </c>
      <c r="K156" s="333">
        <v>-18295855.028225791</v>
      </c>
      <c r="L156" s="333">
        <v>-31259201.750663482</v>
      </c>
      <c r="M156" s="333">
        <v>-1744931.6774398352</v>
      </c>
      <c r="N156" s="333">
        <v>-33004133.428103313</v>
      </c>
      <c r="O156" s="333">
        <v>-16670739.367315378</v>
      </c>
      <c r="P156" s="333">
        <v>-1357308.3560868567</v>
      </c>
      <c r="Q156" s="333">
        <v>-18028047.723402232</v>
      </c>
      <c r="R156" s="333">
        <v>-34369666.749727897</v>
      </c>
      <c r="S156" s="333">
        <v>-162629536.40512776</v>
      </c>
      <c r="T156" s="333">
        <v>-20053504.805012528</v>
      </c>
      <c r="U156" s="333">
        <v>-182683041.21014029</v>
      </c>
    </row>
    <row r="157" spans="1:22" ht="20.100000000000001" hidden="1" customHeight="1" thickBot="1" x14ac:dyDescent="0.25">
      <c r="A157" s="279" t="s">
        <v>149</v>
      </c>
      <c r="B157" s="333">
        <v>-10298068.314353306</v>
      </c>
      <c r="C157" s="333">
        <v>0</v>
      </c>
      <c r="D157" s="333">
        <v>-10298068.314353306</v>
      </c>
      <c r="E157" s="333">
        <v>-46878.147465389746</v>
      </c>
      <c r="F157" s="333">
        <v>0</v>
      </c>
      <c r="G157" s="333">
        <v>-46878.147465389746</v>
      </c>
      <c r="H157" s="333">
        <v>124944.10741797838</v>
      </c>
      <c r="I157" s="333">
        <v>106834.5872207472</v>
      </c>
      <c r="J157" s="333">
        <v>0</v>
      </c>
      <c r="K157" s="333">
        <v>106834.5872207472</v>
      </c>
      <c r="L157" s="333">
        <v>-204845.52846292433</v>
      </c>
      <c r="M157" s="333">
        <v>0</v>
      </c>
      <c r="N157" s="333">
        <v>-204845.52846292433</v>
      </c>
      <c r="O157" s="333">
        <v>-1744965.242098426</v>
      </c>
      <c r="P157" s="333">
        <v>0</v>
      </c>
      <c r="Q157" s="333">
        <v>-1744965.242098426</v>
      </c>
      <c r="R157" s="333">
        <v>27414.522741323715</v>
      </c>
      <c r="S157" s="333">
        <v>-12187922.645159293</v>
      </c>
      <c r="T157" s="333">
        <v>124944.10741797838</v>
      </c>
      <c r="U157" s="333">
        <v>-12062978.537741311</v>
      </c>
    </row>
    <row r="158" spans="1:22" ht="20.100000000000001" hidden="1" customHeight="1" thickBot="1" x14ac:dyDescent="0.25">
      <c r="A158" s="280" t="s">
        <v>129</v>
      </c>
      <c r="B158" s="333">
        <v>-5511973.5133680999</v>
      </c>
      <c r="C158" s="333">
        <v>118461.16434130189</v>
      </c>
      <c r="D158" s="333">
        <v>-5393512.3490267973</v>
      </c>
      <c r="E158" s="333">
        <v>-7726841.3206201401</v>
      </c>
      <c r="F158" s="333">
        <v>-31420.224654035293</v>
      </c>
      <c r="G158" s="333">
        <v>-7758261.5452741757</v>
      </c>
      <c r="H158" s="333">
        <v>-1631160.5259295213</v>
      </c>
      <c r="I158" s="333">
        <v>-2418250.6758183194</v>
      </c>
      <c r="J158" s="333">
        <v>12898.576501348201</v>
      </c>
      <c r="K158" s="333">
        <v>-2405352.0993169709</v>
      </c>
      <c r="L158" s="333">
        <v>-1894309.5126095209</v>
      </c>
      <c r="M158" s="333">
        <v>-13381.937901526922</v>
      </c>
      <c r="N158" s="333">
        <v>-1907691.4505110476</v>
      </c>
      <c r="O158" s="333">
        <v>-2858529.9559624507</v>
      </c>
      <c r="P158" s="333">
        <v>-9174.9073675335094</v>
      </c>
      <c r="Q158" s="333">
        <v>-2867704.8633299842</v>
      </c>
      <c r="R158" s="333">
        <v>-4583200.3363433005</v>
      </c>
      <c r="S158" s="333">
        <v>-20409904.978378527</v>
      </c>
      <c r="T158" s="333">
        <v>-1553777.8550099656</v>
      </c>
      <c r="U158" s="333">
        <v>-21963682.833388492</v>
      </c>
    </row>
    <row r="159" spans="1:22" ht="20.100000000000001" hidden="1" customHeight="1" thickBot="1" x14ac:dyDescent="0.25">
      <c r="A159" s="278" t="s">
        <v>130</v>
      </c>
      <c r="B159" s="333">
        <v>-16613712.518422782</v>
      </c>
      <c r="C159" s="333">
        <v>0</v>
      </c>
      <c r="D159" s="333">
        <v>-16613712.518422782</v>
      </c>
      <c r="E159" s="333">
        <v>-13546960.353760533</v>
      </c>
      <c r="F159" s="333">
        <v>0</v>
      </c>
      <c r="G159" s="333">
        <v>-13546960.353760533</v>
      </c>
      <c r="H159" s="333">
        <v>-12712982.700838689</v>
      </c>
      <c r="I159" s="333">
        <v>-5057867.0937155262</v>
      </c>
      <c r="J159" s="333">
        <v>0</v>
      </c>
      <c r="K159" s="333">
        <v>-5057867.0937155262</v>
      </c>
      <c r="L159" s="333">
        <v>-4723576.6986645944</v>
      </c>
      <c r="M159" s="333">
        <v>0</v>
      </c>
      <c r="N159" s="333">
        <v>-4723576.6986645944</v>
      </c>
      <c r="O159" s="333">
        <v>-1018109.7794464268</v>
      </c>
      <c r="P159" s="333">
        <v>0</v>
      </c>
      <c r="Q159" s="333">
        <v>-1018109.7794464268</v>
      </c>
      <c r="R159" s="333">
        <v>-2582548.5208838619</v>
      </c>
      <c r="S159" s="333">
        <v>-40960226.44400987</v>
      </c>
      <c r="T159" s="333">
        <v>-12712982.700838689</v>
      </c>
      <c r="U159" s="333">
        <v>-53673209.144848555</v>
      </c>
      <c r="V159" s="183">
        <v>-53673209.144848548</v>
      </c>
    </row>
    <row r="160" spans="1:22" ht="20.100000000000001" hidden="1" customHeight="1" thickBot="1" x14ac:dyDescent="0.25">
      <c r="A160" s="281" t="s">
        <v>152</v>
      </c>
      <c r="B160" s="333">
        <v>-1943819.08991466</v>
      </c>
      <c r="C160" s="333">
        <v>0</v>
      </c>
      <c r="D160" s="333">
        <v>-1943819.08991466</v>
      </c>
      <c r="E160" s="333">
        <v>-210904.57256874582</v>
      </c>
      <c r="F160" s="333">
        <v>0</v>
      </c>
      <c r="G160" s="333">
        <v>-210904.57256874582</v>
      </c>
      <c r="H160" s="333">
        <v>-87701.695076806471</v>
      </c>
      <c r="I160" s="333">
        <v>84600.597917694016</v>
      </c>
      <c r="J160" s="333">
        <v>0</v>
      </c>
      <c r="K160" s="333">
        <v>84600.597917694016</v>
      </c>
      <c r="L160" s="333">
        <v>-599682.43223117781</v>
      </c>
      <c r="M160" s="333">
        <v>0</v>
      </c>
      <c r="N160" s="333">
        <v>-599682.43223117781</v>
      </c>
      <c r="O160" s="333">
        <v>-198213.32309216761</v>
      </c>
      <c r="P160" s="333">
        <v>0</v>
      </c>
      <c r="Q160" s="333">
        <v>-198213.32309216761</v>
      </c>
      <c r="R160" s="333">
        <v>-674357.93503413629</v>
      </c>
      <c r="S160" s="333">
        <v>-2868018.8198890574</v>
      </c>
      <c r="T160" s="333">
        <v>-87701.695076806471</v>
      </c>
      <c r="U160" s="333">
        <v>-2955720.5149658639</v>
      </c>
    </row>
    <row r="161" spans="1:22" ht="20.100000000000001" hidden="1" customHeight="1" thickBot="1" x14ac:dyDescent="0.25">
      <c r="A161" s="279" t="s">
        <v>150</v>
      </c>
      <c r="B161" s="333">
        <v>-885391.87684395979</v>
      </c>
      <c r="C161" s="333">
        <v>0</v>
      </c>
      <c r="D161" s="333">
        <v>-885391.87684395979</v>
      </c>
      <c r="E161" s="333">
        <v>-1124892.6201868099</v>
      </c>
      <c r="F161" s="333">
        <v>0</v>
      </c>
      <c r="G161" s="333">
        <v>-1124892.6201868099</v>
      </c>
      <c r="H161" s="333">
        <v>-318707.86000043619</v>
      </c>
      <c r="I161" s="333">
        <v>-658468.83196738129</v>
      </c>
      <c r="J161" s="333">
        <v>0</v>
      </c>
      <c r="K161" s="333">
        <v>-658468.83196738129</v>
      </c>
      <c r="L161" s="333">
        <v>-749546.3813984734</v>
      </c>
      <c r="M161" s="333">
        <v>0</v>
      </c>
      <c r="N161" s="333">
        <v>-749546.3813984734</v>
      </c>
      <c r="O161" s="333">
        <v>-457381.04888052354</v>
      </c>
      <c r="P161" s="333">
        <v>0</v>
      </c>
      <c r="Q161" s="333">
        <v>-457381.04888052354</v>
      </c>
      <c r="R161" s="333">
        <v>-638779.87602241593</v>
      </c>
      <c r="S161" s="333">
        <v>-3875680.7592771482</v>
      </c>
      <c r="T161" s="333">
        <v>-318707.86000043619</v>
      </c>
      <c r="U161" s="333">
        <v>-4194388.6192775844</v>
      </c>
    </row>
    <row r="162" spans="1:22" ht="20.100000000000001" hidden="1" customHeight="1" thickBot="1" x14ac:dyDescent="0.25">
      <c r="A162" s="279" t="s">
        <v>151</v>
      </c>
      <c r="B162" s="333">
        <v>-15451001.551664166</v>
      </c>
      <c r="C162" s="333">
        <v>0</v>
      </c>
      <c r="D162" s="333">
        <v>-15451001.551664166</v>
      </c>
      <c r="E162" s="333">
        <v>-16069963.161004975</v>
      </c>
      <c r="F162" s="333">
        <v>0</v>
      </c>
      <c r="G162" s="333">
        <v>-16069963.161004975</v>
      </c>
      <c r="H162" s="333">
        <v>-13013073.145761445</v>
      </c>
      <c r="I162" s="333">
        <v>-5247998.8596658409</v>
      </c>
      <c r="J162" s="333">
        <v>0</v>
      </c>
      <c r="K162" s="333">
        <v>-5247998.8596658409</v>
      </c>
      <c r="L162" s="333">
        <v>-4000847.8850349421</v>
      </c>
      <c r="M162" s="333">
        <v>0</v>
      </c>
      <c r="N162" s="333">
        <v>-4000847.8850349421</v>
      </c>
      <c r="O162" s="333">
        <v>-1044015.4074737355</v>
      </c>
      <c r="P162" s="333">
        <v>0</v>
      </c>
      <c r="Q162" s="333">
        <v>-1044015.4074737355</v>
      </c>
      <c r="R162" s="333">
        <v>-2045910.7098273095</v>
      </c>
      <c r="S162" s="333">
        <v>-41813826.864843667</v>
      </c>
      <c r="T162" s="333">
        <v>-13013073.145761445</v>
      </c>
      <c r="U162" s="333">
        <v>-54826900.010605097</v>
      </c>
    </row>
    <row r="163" spans="1:22" ht="20.100000000000001" hidden="1" customHeight="1" thickBot="1" x14ac:dyDescent="0.25">
      <c r="A163" s="279" t="s">
        <v>154</v>
      </c>
      <c r="B163" s="333">
        <v>1666500</v>
      </c>
      <c r="C163" s="333">
        <v>0</v>
      </c>
      <c r="D163" s="333">
        <v>1666500</v>
      </c>
      <c r="E163" s="333">
        <v>3858800</v>
      </c>
      <c r="F163" s="333">
        <v>0</v>
      </c>
      <c r="G163" s="333">
        <v>3858800</v>
      </c>
      <c r="H163" s="333">
        <v>706500</v>
      </c>
      <c r="I163" s="333">
        <v>764000</v>
      </c>
      <c r="J163" s="333">
        <v>0</v>
      </c>
      <c r="K163" s="333">
        <v>764000</v>
      </c>
      <c r="L163" s="333">
        <v>626500</v>
      </c>
      <c r="M163" s="333">
        <v>0</v>
      </c>
      <c r="N163" s="333">
        <v>626500</v>
      </c>
      <c r="O163" s="333">
        <v>681500</v>
      </c>
      <c r="P163" s="333">
        <v>0</v>
      </c>
      <c r="Q163" s="333">
        <v>681500</v>
      </c>
      <c r="R163" s="333">
        <v>776500</v>
      </c>
      <c r="S163" s="333">
        <v>7597300</v>
      </c>
      <c r="T163" s="333">
        <v>706500</v>
      </c>
      <c r="U163" s="333">
        <v>8303800</v>
      </c>
    </row>
    <row r="164" spans="1:22" ht="20.100000000000001" hidden="1" customHeight="1" thickBot="1" x14ac:dyDescent="0.25">
      <c r="A164" s="282" t="s">
        <v>134</v>
      </c>
      <c r="B164" s="333">
        <v>-73214960.633104011</v>
      </c>
      <c r="C164" s="333">
        <v>-3180576.4293940826</v>
      </c>
      <c r="D164" s="333">
        <v>-76395537.062498122</v>
      </c>
      <c r="E164" s="333">
        <v>-78226259.254095107</v>
      </c>
      <c r="F164" s="333">
        <v>-2099061.6117381002</v>
      </c>
      <c r="G164" s="333">
        <v>-80325320.865833208</v>
      </c>
      <c r="H164" s="333">
        <v>-24510739.449730895</v>
      </c>
      <c r="I164" s="333">
        <v>-24372092.750253171</v>
      </c>
      <c r="J164" s="333">
        <v>-1280146.8837843733</v>
      </c>
      <c r="K164" s="333">
        <v>-25652239.634037539</v>
      </c>
      <c r="L164" s="333">
        <v>-38081933.490400515</v>
      </c>
      <c r="M164" s="333">
        <v>-1758313.6153413621</v>
      </c>
      <c r="N164" s="333">
        <v>-39840247.105741881</v>
      </c>
      <c r="O164" s="333">
        <v>-22292344.34482269</v>
      </c>
      <c r="P164" s="333">
        <v>-1366483.2634543905</v>
      </c>
      <c r="Q164" s="333">
        <v>-23658827.608277068</v>
      </c>
      <c r="R164" s="333">
        <v>-41508001.084213734</v>
      </c>
      <c r="S164" s="333">
        <v>-236187590.47267544</v>
      </c>
      <c r="T164" s="333">
        <v>-34195321.253443196</v>
      </c>
      <c r="U164" s="333">
        <v>-270382911.72611868</v>
      </c>
      <c r="V164" s="183">
        <v>-53673210.031369902</v>
      </c>
    </row>
    <row r="165" spans="1:22" ht="20.100000000000001" hidden="1" customHeight="1" thickBot="1" x14ac:dyDescent="0.25">
      <c r="A165" s="283" t="s">
        <v>135</v>
      </c>
      <c r="B165" s="333">
        <v>0</v>
      </c>
      <c r="C165" s="333">
        <v>0</v>
      </c>
      <c r="D165" s="333">
        <v>0</v>
      </c>
      <c r="E165" s="333">
        <v>0</v>
      </c>
      <c r="F165" s="333">
        <v>0</v>
      </c>
      <c r="G165" s="333">
        <v>0</v>
      </c>
      <c r="H165" s="333">
        <v>0</v>
      </c>
      <c r="I165" s="333">
        <v>0</v>
      </c>
      <c r="J165" s="333">
        <v>0</v>
      </c>
      <c r="K165" s="333">
        <v>0</v>
      </c>
      <c r="L165" s="333">
        <v>0</v>
      </c>
      <c r="M165" s="333">
        <v>0</v>
      </c>
      <c r="N165" s="333">
        <v>0</v>
      </c>
      <c r="O165" s="333">
        <v>0</v>
      </c>
      <c r="P165" s="333">
        <v>0</v>
      </c>
      <c r="Q165" s="333">
        <v>0</v>
      </c>
      <c r="R165" s="333">
        <v>0</v>
      </c>
      <c r="S165" s="333">
        <v>0</v>
      </c>
      <c r="T165" s="333">
        <v>0</v>
      </c>
      <c r="U165" s="333">
        <v>0</v>
      </c>
    </row>
    <row r="166" spans="1:22" ht="20.100000000000001" hidden="1" customHeight="1" thickBot="1" x14ac:dyDescent="0.25">
      <c r="A166" s="279" t="s">
        <v>136</v>
      </c>
      <c r="B166" s="333">
        <v>-6183273.0020861179</v>
      </c>
      <c r="C166" s="333">
        <v>0</v>
      </c>
      <c r="D166" s="333">
        <v>-6183273.0020861179</v>
      </c>
      <c r="E166" s="333">
        <v>-1290379.6372084203</v>
      </c>
      <c r="F166" s="333">
        <v>0</v>
      </c>
      <c r="G166" s="333">
        <v>-1290379.6372084203</v>
      </c>
      <c r="H166" s="333">
        <v>-148895.2981225109</v>
      </c>
      <c r="I166" s="333">
        <v>-501252.74909918458</v>
      </c>
      <c r="J166" s="333">
        <v>0</v>
      </c>
      <c r="K166" s="333">
        <v>-501252.74909918458</v>
      </c>
      <c r="L166" s="333">
        <v>-769661.95657121204</v>
      </c>
      <c r="M166" s="333">
        <v>0</v>
      </c>
      <c r="N166" s="333">
        <v>-769661.95657121204</v>
      </c>
      <c r="O166" s="333">
        <v>-142443.55774701311</v>
      </c>
      <c r="P166" s="333">
        <v>0</v>
      </c>
      <c r="Q166" s="333">
        <v>-142443.55774701311</v>
      </c>
      <c r="R166" s="333">
        <v>-771824.7991655604</v>
      </c>
      <c r="S166" s="333">
        <v>-8887010.9027119484</v>
      </c>
      <c r="T166" s="333">
        <v>-148895.2981225109</v>
      </c>
      <c r="U166" s="333">
        <v>-9035906.2008344587</v>
      </c>
    </row>
    <row r="167" spans="1:22" ht="20.100000000000001" hidden="1" customHeight="1" thickBot="1" x14ac:dyDescent="0.25">
      <c r="A167" s="281" t="s">
        <v>137</v>
      </c>
      <c r="B167" s="333">
        <v>0</v>
      </c>
      <c r="C167" s="333">
        <v>0</v>
      </c>
      <c r="D167" s="333">
        <v>0</v>
      </c>
      <c r="E167" s="333">
        <v>0</v>
      </c>
      <c r="F167" s="333">
        <v>0</v>
      </c>
      <c r="G167" s="333">
        <v>0</v>
      </c>
      <c r="H167" s="333">
        <v>0</v>
      </c>
      <c r="I167" s="333">
        <v>0</v>
      </c>
      <c r="J167" s="333">
        <v>0</v>
      </c>
      <c r="K167" s="333">
        <v>0</v>
      </c>
      <c r="L167" s="333">
        <v>0</v>
      </c>
      <c r="M167" s="333">
        <v>0</v>
      </c>
      <c r="N167" s="333">
        <v>0</v>
      </c>
      <c r="O167" s="333">
        <v>0</v>
      </c>
      <c r="P167" s="333">
        <v>0</v>
      </c>
      <c r="Q167" s="333">
        <v>0</v>
      </c>
      <c r="R167" s="333">
        <v>0</v>
      </c>
      <c r="S167" s="333">
        <v>0</v>
      </c>
      <c r="T167" s="333">
        <v>0</v>
      </c>
      <c r="U167" s="333">
        <v>0</v>
      </c>
    </row>
    <row r="168" spans="1:22" s="164" customFormat="1" ht="20.100000000000001" hidden="1" customHeight="1" thickBot="1" x14ac:dyDescent="0.25">
      <c r="A168" s="284" t="s">
        <v>138</v>
      </c>
      <c r="B168" s="333">
        <v>-6183273.0020861179</v>
      </c>
      <c r="C168" s="333">
        <v>0</v>
      </c>
      <c r="D168" s="333">
        <v>-6183273.0020861179</v>
      </c>
      <c r="E168" s="333">
        <v>-1290379.6372084203</v>
      </c>
      <c r="F168" s="333">
        <v>0</v>
      </c>
      <c r="G168" s="333">
        <v>-1290379.6372084203</v>
      </c>
      <c r="H168" s="333">
        <v>-148895.2981225109</v>
      </c>
      <c r="I168" s="333">
        <v>-501252.74909918458</v>
      </c>
      <c r="J168" s="333">
        <v>0</v>
      </c>
      <c r="K168" s="333">
        <v>-501252.74909918458</v>
      </c>
      <c r="L168" s="333">
        <v>-769661.95657121204</v>
      </c>
      <c r="M168" s="333">
        <v>0</v>
      </c>
      <c r="N168" s="333">
        <v>-769661.95657121204</v>
      </c>
      <c r="O168" s="333">
        <v>-142443.55774701311</v>
      </c>
      <c r="P168" s="333">
        <v>0</v>
      </c>
      <c r="Q168" s="333">
        <v>-142443.55774701311</v>
      </c>
      <c r="R168" s="333">
        <v>-771824.7991655604</v>
      </c>
      <c r="S168" s="333">
        <v>-8887010.9027119484</v>
      </c>
      <c r="T168" s="333">
        <v>-148895.2981225109</v>
      </c>
      <c r="U168" s="333">
        <v>-9035906.2008344587</v>
      </c>
    </row>
    <row r="169" spans="1:22" s="164" customFormat="1" ht="20.100000000000001" hidden="1" customHeight="1" thickBot="1" x14ac:dyDescent="0.25">
      <c r="A169" s="284" t="s">
        <v>139</v>
      </c>
      <c r="B169" s="333">
        <v>-79398233.635190144</v>
      </c>
      <c r="C169" s="333">
        <v>-3180576.4293940826</v>
      </c>
      <c r="D169" s="333">
        <v>-82578810.064584225</v>
      </c>
      <c r="E169" s="333">
        <v>-79516638.891303539</v>
      </c>
      <c r="F169" s="333">
        <v>-2099061.6117381002</v>
      </c>
      <c r="G169" s="333">
        <v>-81615700.50304164</v>
      </c>
      <c r="H169" s="333">
        <v>-24659634.747853406</v>
      </c>
      <c r="I169" s="333">
        <v>-24873345.499352358</v>
      </c>
      <c r="J169" s="333">
        <v>-1280146.8837843733</v>
      </c>
      <c r="K169" s="333">
        <v>-26153492.383136727</v>
      </c>
      <c r="L169" s="333">
        <v>-38851595.446971722</v>
      </c>
      <c r="M169" s="333">
        <v>-1758313.6153413621</v>
      </c>
      <c r="N169" s="333">
        <v>-40609909.062313087</v>
      </c>
      <c r="O169" s="333">
        <v>-22434787.902569704</v>
      </c>
      <c r="P169" s="333">
        <v>-1366483.2634543905</v>
      </c>
      <c r="Q169" s="333">
        <v>-23801271.166024096</v>
      </c>
      <c r="R169" s="333">
        <v>-42279825.883379295</v>
      </c>
      <c r="S169" s="333">
        <v>-245074601.37538743</v>
      </c>
      <c r="T169" s="333">
        <v>-34344216.551565707</v>
      </c>
      <c r="U169" s="333">
        <v>-279418817.9269532</v>
      </c>
    </row>
    <row r="170" spans="1:22" ht="20.100000000000001" hidden="1" customHeight="1" thickBot="1" x14ac:dyDescent="0.25">
      <c r="A170" s="285" t="s">
        <v>140</v>
      </c>
      <c r="B170" s="333">
        <v>0</v>
      </c>
      <c r="C170" s="333">
        <v>0</v>
      </c>
      <c r="D170" s="333">
        <v>0</v>
      </c>
      <c r="E170" s="333">
        <v>0</v>
      </c>
      <c r="F170" s="333">
        <v>0</v>
      </c>
      <c r="G170" s="333">
        <v>0</v>
      </c>
      <c r="H170" s="333">
        <v>0</v>
      </c>
      <c r="I170" s="333">
        <v>0</v>
      </c>
      <c r="J170" s="333">
        <v>0</v>
      </c>
      <c r="K170" s="333">
        <v>0</v>
      </c>
      <c r="L170" s="333">
        <v>0</v>
      </c>
      <c r="M170" s="333">
        <v>0</v>
      </c>
      <c r="N170" s="333">
        <v>0</v>
      </c>
      <c r="O170" s="333">
        <v>0</v>
      </c>
      <c r="P170" s="333">
        <v>0</v>
      </c>
      <c r="Q170" s="333">
        <v>0</v>
      </c>
      <c r="R170" s="333">
        <v>0</v>
      </c>
      <c r="S170" s="333">
        <v>0</v>
      </c>
      <c r="T170" s="333">
        <v>0</v>
      </c>
      <c r="U170" s="333">
        <v>0</v>
      </c>
    </row>
    <row r="171" spans="1:22" ht="20.100000000000001" hidden="1" customHeight="1" thickBot="1" x14ac:dyDescent="0.25">
      <c r="A171" s="277" t="s">
        <v>141</v>
      </c>
      <c r="B171" s="333">
        <v>0</v>
      </c>
      <c r="C171" s="333">
        <v>0</v>
      </c>
      <c r="D171" s="333">
        <v>0</v>
      </c>
      <c r="E171" s="333">
        <v>0</v>
      </c>
      <c r="F171" s="333">
        <v>0</v>
      </c>
      <c r="G171" s="333">
        <v>0</v>
      </c>
      <c r="H171" s="333">
        <v>0</v>
      </c>
      <c r="I171" s="333">
        <v>0</v>
      </c>
      <c r="J171" s="333">
        <v>0</v>
      </c>
      <c r="K171" s="333">
        <v>0</v>
      </c>
      <c r="L171" s="333">
        <v>0</v>
      </c>
      <c r="M171" s="333">
        <v>0</v>
      </c>
      <c r="N171" s="333">
        <v>0</v>
      </c>
      <c r="O171" s="333">
        <v>0</v>
      </c>
      <c r="P171" s="333">
        <v>0</v>
      </c>
      <c r="Q171" s="333">
        <v>0</v>
      </c>
      <c r="R171" s="333">
        <v>0</v>
      </c>
      <c r="S171" s="333">
        <v>0</v>
      </c>
      <c r="T171" s="333">
        <v>0</v>
      </c>
      <c r="U171" s="333">
        <v>0</v>
      </c>
    </row>
    <row r="172" spans="1:22" ht="20.100000000000001" hidden="1" customHeight="1" thickBot="1" x14ac:dyDescent="0.25">
      <c r="A172" s="289" t="s">
        <v>153</v>
      </c>
      <c r="B172" s="333">
        <v>-27410419.172031101</v>
      </c>
      <c r="C172" s="333">
        <v>3607676</v>
      </c>
      <c r="D172" s="333">
        <v>-23802743.172031101</v>
      </c>
      <c r="E172" s="333">
        <v>-226964.3571496302</v>
      </c>
      <c r="F172" s="333">
        <v>0</v>
      </c>
      <c r="G172" s="333">
        <v>-226964.3571496302</v>
      </c>
      <c r="H172" s="333">
        <v>-1614241.5679878627</v>
      </c>
      <c r="I172" s="333">
        <v>-360100.75655983307</v>
      </c>
      <c r="J172" s="333">
        <v>0</v>
      </c>
      <c r="K172" s="333">
        <v>-360100.75655983307</v>
      </c>
      <c r="L172" s="333">
        <v>-4.002042480561351</v>
      </c>
      <c r="M172" s="333">
        <v>0</v>
      </c>
      <c r="N172" s="333">
        <v>-4.002042480561351</v>
      </c>
      <c r="O172" s="333">
        <v>-0.68158543523610859</v>
      </c>
      <c r="P172" s="333">
        <v>0</v>
      </c>
      <c r="Q172" s="333">
        <v>-0.68158543523610859</v>
      </c>
      <c r="R172" s="333">
        <v>-51085432.543550149</v>
      </c>
      <c r="S172" s="333">
        <v>-27997488.96936848</v>
      </c>
      <c r="T172" s="333">
        <v>1993434.4320121373</v>
      </c>
      <c r="U172" s="333">
        <v>-26004054.537356343</v>
      </c>
    </row>
    <row r="173" spans="1:22" s="164" customFormat="1" ht="20.100000000000001" hidden="1" customHeight="1" thickBot="1" x14ac:dyDescent="0.25">
      <c r="A173" s="307" t="s">
        <v>143</v>
      </c>
      <c r="B173" s="333">
        <v>-27410419.172031101</v>
      </c>
      <c r="C173" s="333">
        <v>3607676</v>
      </c>
      <c r="D173" s="333">
        <v>-23802743.172031101</v>
      </c>
      <c r="E173" s="333">
        <v>-226964.3571496302</v>
      </c>
      <c r="F173" s="333">
        <v>0</v>
      </c>
      <c r="G173" s="333">
        <v>-226964.3571496302</v>
      </c>
      <c r="H173" s="333">
        <v>-1614241.5679878627</v>
      </c>
      <c r="I173" s="333">
        <v>-360100.75655983307</v>
      </c>
      <c r="J173" s="333">
        <v>0</v>
      </c>
      <c r="K173" s="333">
        <v>-360100.75655983307</v>
      </c>
      <c r="L173" s="333">
        <v>-4.002042480561351</v>
      </c>
      <c r="M173" s="333">
        <v>0</v>
      </c>
      <c r="N173" s="333">
        <v>-4.002042480561351</v>
      </c>
      <c r="O173" s="333">
        <v>-0.68158543523610859</v>
      </c>
      <c r="P173" s="333">
        <v>0</v>
      </c>
      <c r="Q173" s="333">
        <v>-0.68158543523610859</v>
      </c>
      <c r="R173" s="333">
        <v>-51085432.543550149</v>
      </c>
      <c r="S173" s="333">
        <v>-27997488.96936848</v>
      </c>
      <c r="T173" s="333">
        <v>1993434.4320121373</v>
      </c>
      <c r="U173" s="333">
        <v>-26004054.537356343</v>
      </c>
    </row>
    <row r="174" spans="1:22" s="164" customFormat="1" ht="20.100000000000001" hidden="1" customHeight="1" thickBot="1" x14ac:dyDescent="0.25">
      <c r="A174" s="284" t="s">
        <v>147</v>
      </c>
      <c r="B174" s="333">
        <v>-27410419.172031101</v>
      </c>
      <c r="C174" s="333">
        <v>3607676</v>
      </c>
      <c r="D174" s="333">
        <v>-23802743.172031101</v>
      </c>
      <c r="E174" s="333">
        <v>-226964.3571496302</v>
      </c>
      <c r="F174" s="333">
        <v>0</v>
      </c>
      <c r="G174" s="333">
        <v>-226964.3571496302</v>
      </c>
      <c r="H174" s="333">
        <v>-1614241.5679878627</v>
      </c>
      <c r="I174" s="333">
        <v>-360100.75655983307</v>
      </c>
      <c r="J174" s="333">
        <v>0</v>
      </c>
      <c r="K174" s="333">
        <v>-360100.75655983307</v>
      </c>
      <c r="L174" s="333">
        <v>-4.002042480561351</v>
      </c>
      <c r="M174" s="333">
        <v>0</v>
      </c>
      <c r="N174" s="333">
        <v>-4.002042480561351</v>
      </c>
      <c r="O174" s="333">
        <v>-0.68158543523610859</v>
      </c>
      <c r="P174" s="333">
        <v>0</v>
      </c>
      <c r="Q174" s="333">
        <v>-0.68158543523610859</v>
      </c>
      <c r="R174" s="333">
        <v>-51085432.543550149</v>
      </c>
      <c r="S174" s="333">
        <v>-27997488.96936848</v>
      </c>
      <c r="T174" s="333">
        <v>1993434.4320121373</v>
      </c>
      <c r="U174" s="333">
        <v>-26004054.537356343</v>
      </c>
    </row>
    <row r="175" spans="1:22" s="164" customFormat="1" ht="20.100000000000001" hidden="1" customHeight="1" thickBot="1" x14ac:dyDescent="0.25">
      <c r="A175" s="284" t="s">
        <v>73</v>
      </c>
      <c r="B175" s="333">
        <v>-51987814.46315904</v>
      </c>
      <c r="C175" s="333">
        <v>-6788252.4293940831</v>
      </c>
      <c r="D175" s="333">
        <v>-58776066.892553136</v>
      </c>
      <c r="E175" s="333">
        <v>-79289674.534153908</v>
      </c>
      <c r="F175" s="333">
        <v>-2099061.6117381002</v>
      </c>
      <c r="G175" s="333">
        <v>-81388736.145892009</v>
      </c>
      <c r="H175" s="333">
        <v>-23045393.179865547</v>
      </c>
      <c r="I175" s="333">
        <v>-24513244.742792524</v>
      </c>
      <c r="J175" s="333">
        <v>-1280146.8837843733</v>
      </c>
      <c r="K175" s="333">
        <v>-25793391.626576893</v>
      </c>
      <c r="L175" s="333">
        <v>-38851591.444929235</v>
      </c>
      <c r="M175" s="333">
        <v>-1758313.6153413621</v>
      </c>
      <c r="N175" s="333">
        <v>-40609905.0602706</v>
      </c>
      <c r="O175" s="333">
        <v>-22434787.220984265</v>
      </c>
      <c r="P175" s="333">
        <v>-1366483.2634543905</v>
      </c>
      <c r="Q175" s="333">
        <v>-23801270.484438658</v>
      </c>
      <c r="R175" s="333">
        <v>8805606.6601708531</v>
      </c>
      <c r="S175" s="333">
        <v>-217077112.40601897</v>
      </c>
      <c r="T175" s="333">
        <v>-36337650.983577847</v>
      </c>
      <c r="U175" s="333">
        <v>-253414763.38959682</v>
      </c>
    </row>
    <row r="176" spans="1:22" s="164" customFormat="1" ht="20.100000000000001" hidden="1" customHeight="1" thickBot="1" x14ac:dyDescent="0.25">
      <c r="A176" s="284" t="s">
        <v>73</v>
      </c>
      <c r="B176" s="333">
        <v>-51987814.463159069</v>
      </c>
      <c r="C176" s="333">
        <v>-6788252.4293940831</v>
      </c>
      <c r="D176" s="333">
        <v>-58776066.892553166</v>
      </c>
      <c r="E176" s="333">
        <v>-79295951.871532977</v>
      </c>
      <c r="F176" s="333">
        <v>-2099061.6117381002</v>
      </c>
      <c r="G176" s="333">
        <v>-81395013.483271092</v>
      </c>
      <c r="H176" s="333">
        <v>-23050240.791282199</v>
      </c>
      <c r="I176" s="333">
        <v>-24515259.541199498</v>
      </c>
      <c r="J176" s="333">
        <v>-1280146.8837843733</v>
      </c>
      <c r="K176" s="333">
        <v>-25795406.424983867</v>
      </c>
      <c r="L176" s="333">
        <v>-38862249.304970972</v>
      </c>
      <c r="M176" s="333">
        <v>-1758313.6153413621</v>
      </c>
      <c r="N176" s="333">
        <v>-40620562.92031233</v>
      </c>
      <c r="O176" s="333">
        <v>-22436602.354684249</v>
      </c>
      <c r="P176" s="333">
        <v>-1366483.2634543905</v>
      </c>
      <c r="Q176" s="333">
        <v>-23803085.618138637</v>
      </c>
      <c r="R176" s="333">
        <v>8801389.4995412529</v>
      </c>
      <c r="S176" s="333">
        <v>-217097877.53554678</v>
      </c>
      <c r="T176" s="333">
        <v>-36342498.59499453</v>
      </c>
      <c r="U176" s="333">
        <v>-253440376.13054132</v>
      </c>
    </row>
    <row r="177" spans="1:21" ht="20.100000000000001" hidden="1" customHeight="1" thickBot="1" x14ac:dyDescent="0.25">
      <c r="A177" s="287" t="s">
        <v>74</v>
      </c>
      <c r="B177" s="333">
        <v>-11907037.121823881</v>
      </c>
      <c r="C177" s="333">
        <v>0</v>
      </c>
      <c r="D177" s="333">
        <v>-11907037.121823881</v>
      </c>
      <c r="E177" s="333">
        <v>-19243223.5589564</v>
      </c>
      <c r="F177" s="333">
        <v>0</v>
      </c>
      <c r="G177" s="333">
        <v>-19243223.5589564</v>
      </c>
      <c r="H177" s="333">
        <v>-4404810.0507321376</v>
      </c>
      <c r="I177" s="333">
        <v>-5626126.4075307762</v>
      </c>
      <c r="J177" s="333">
        <v>0</v>
      </c>
      <c r="K177" s="333">
        <v>-5626126.4075307762</v>
      </c>
      <c r="L177" s="333">
        <v>-27511636.978715155</v>
      </c>
      <c r="M177" s="333">
        <v>0</v>
      </c>
      <c r="N177" s="333">
        <v>-27511636.978715155</v>
      </c>
      <c r="O177" s="333">
        <v>-5745309.823426608</v>
      </c>
      <c r="P177" s="333">
        <v>0</v>
      </c>
      <c r="Q177" s="333">
        <v>-5745309.823426608</v>
      </c>
      <c r="R177" s="333">
        <v>-12656017.424384287</v>
      </c>
      <c r="S177" s="333">
        <v>-70033333.890452817</v>
      </c>
      <c r="T177" s="333">
        <v>-4404810.0507321376</v>
      </c>
      <c r="U177" s="333">
        <v>-74438143.941184968</v>
      </c>
    </row>
    <row r="178" spans="1:21" s="164" customFormat="1" ht="20.100000000000001" hidden="1" customHeight="1" x14ac:dyDescent="0.2">
      <c r="A178" s="308" t="s">
        <v>75</v>
      </c>
      <c r="B178" s="317">
        <v>-63894851.584982947</v>
      </c>
      <c r="C178" s="317">
        <v>-6788252.4293940831</v>
      </c>
      <c r="D178" s="317">
        <v>-70683104.014377043</v>
      </c>
      <c r="E178" s="317">
        <v>-98539175.430489376</v>
      </c>
      <c r="F178" s="317">
        <v>-2099061.6117381002</v>
      </c>
      <c r="G178" s="317">
        <v>-100638237.04222749</v>
      </c>
      <c r="H178" s="317">
        <v>-27455050.842014335</v>
      </c>
      <c r="I178" s="317">
        <v>-30141385.948730275</v>
      </c>
      <c r="J178" s="317">
        <v>-1280146.8837843733</v>
      </c>
      <c r="K178" s="317">
        <v>-31421532.832514644</v>
      </c>
      <c r="L178" s="317">
        <v>-66373886.283686131</v>
      </c>
      <c r="M178" s="317">
        <v>-1758313.6153413621</v>
      </c>
      <c r="N178" s="317">
        <v>-68132199.899027482</v>
      </c>
      <c r="O178" s="317">
        <v>-28181912.178110857</v>
      </c>
      <c r="P178" s="317">
        <v>-1366483.2634543905</v>
      </c>
      <c r="Q178" s="317">
        <v>-29548395.441565245</v>
      </c>
      <c r="R178" s="317">
        <v>-3854627.9248430338</v>
      </c>
      <c r="S178" s="317">
        <v>-287131211.42599958</v>
      </c>
      <c r="T178" s="317">
        <v>-40747308.645726666</v>
      </c>
      <c r="U178" s="531">
        <v>-327878520.07172632</v>
      </c>
    </row>
    <row r="179" spans="1:21" s="164" customFormat="1" ht="20.100000000000001" hidden="1" customHeight="1" thickBot="1" x14ac:dyDescent="0.25">
      <c r="A179" s="309" t="s">
        <v>76</v>
      </c>
      <c r="B179" s="318">
        <v>-81146461.512928337</v>
      </c>
      <c r="C179" s="318">
        <v>-8621080.5853304863</v>
      </c>
      <c r="D179" s="318">
        <v>-89767542.098258838</v>
      </c>
      <c r="E179" s="318">
        <v>-125144752.7967215</v>
      </c>
      <c r="F179" s="318">
        <v>-2665808.2469073874</v>
      </c>
      <c r="G179" s="318">
        <v>-127810561.04362892</v>
      </c>
      <c r="H179" s="318">
        <v>-34867914.569358207</v>
      </c>
      <c r="I179" s="318">
        <v>-38279560.154887453</v>
      </c>
      <c r="J179" s="318">
        <v>-1625786.5424061541</v>
      </c>
      <c r="K179" s="318">
        <v>-39905346.697293594</v>
      </c>
      <c r="L179" s="318">
        <v>-84294835.580281392</v>
      </c>
      <c r="M179" s="318">
        <v>-2233058.2914835298</v>
      </c>
      <c r="N179" s="318">
        <v>-86527893.871764898</v>
      </c>
      <c r="O179" s="318">
        <v>-35791028.466200791</v>
      </c>
      <c r="P179" s="318">
        <v>-1735433.7445870759</v>
      </c>
      <c r="Q179" s="318">
        <v>-37526462.210787863</v>
      </c>
      <c r="R179" s="318">
        <v>-4895377.4645506525</v>
      </c>
      <c r="S179" s="318">
        <v>-364656638.51101947</v>
      </c>
      <c r="T179" s="318">
        <v>-51749081.980072863</v>
      </c>
      <c r="U179" s="318">
        <v>-416405720.49109244</v>
      </c>
    </row>
  </sheetData>
  <pageMargins left="0" right="0" top="0" bottom="0" header="0.31496062992125984" footer="0.31496062992125984"/>
  <pageSetup paperSize="8" scale="68" fitToHeight="0" orientation="landscape" r:id="rId1"/>
  <rowBreaks count="2" manualBreakCount="2">
    <brk id="43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9"/>
  <sheetViews>
    <sheetView view="pageBreakPreview" zoomScale="60" zoomScaleNormal="100" workbookViewId="0">
      <pane xSplit="1" ySplit="3" topLeftCell="B128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2.75" x14ac:dyDescent="0.2"/>
  <cols>
    <col min="1" max="1" width="36.7109375" style="605" customWidth="1"/>
    <col min="2" max="2" width="17.42578125" style="605" customWidth="1"/>
    <col min="3" max="3" width="17.7109375" style="605" customWidth="1"/>
    <col min="4" max="4" width="16.42578125" style="605" customWidth="1"/>
    <col min="5" max="5" width="18.5703125" style="605" customWidth="1"/>
    <col min="6" max="6" width="19.7109375" style="605" customWidth="1"/>
    <col min="7" max="7" width="19.42578125" style="605" customWidth="1"/>
    <col min="8" max="8" width="19.7109375" style="605" customWidth="1"/>
    <col min="9" max="9" width="19" style="605" customWidth="1"/>
    <col min="10" max="16384" width="9.140625" style="605"/>
  </cols>
  <sheetData>
    <row r="1" spans="1:9" s="80" customFormat="1" ht="42.6" customHeight="1" x14ac:dyDescent="0.2">
      <c r="A1" s="52" t="s">
        <v>70</v>
      </c>
      <c r="B1" s="1027" t="s">
        <v>368</v>
      </c>
      <c r="C1" s="1028"/>
      <c r="D1" s="1028"/>
      <c r="E1" s="1028"/>
      <c r="F1" s="1028"/>
      <c r="G1" s="1028"/>
      <c r="H1" s="1029"/>
      <c r="I1" s="81" t="s">
        <v>463</v>
      </c>
    </row>
    <row r="2" spans="1:9" s="80" customFormat="1" ht="39.6" customHeight="1" x14ac:dyDescent="0.2">
      <c r="A2" s="54" t="s">
        <v>72</v>
      </c>
      <c r="B2" s="1030" t="s">
        <v>455</v>
      </c>
      <c r="C2" s="1031"/>
      <c r="D2" s="1032"/>
      <c r="E2" s="1033" t="s">
        <v>6</v>
      </c>
      <c r="F2" s="1033" t="s">
        <v>379</v>
      </c>
      <c r="G2" s="1035" t="s">
        <v>379</v>
      </c>
      <c r="H2" s="1035"/>
      <c r="I2" s="1035"/>
    </row>
    <row r="3" spans="1:9" s="80" customFormat="1" ht="48" x14ac:dyDescent="0.2">
      <c r="A3" s="57"/>
      <c r="B3" s="82" t="s">
        <v>14</v>
      </c>
      <c r="C3" s="82" t="s">
        <v>15</v>
      </c>
      <c r="D3" s="82" t="s">
        <v>12</v>
      </c>
      <c r="E3" s="1034"/>
      <c r="F3" s="1034"/>
      <c r="G3" s="1035"/>
      <c r="H3" s="1035"/>
      <c r="I3" s="1035"/>
    </row>
    <row r="4" spans="1:9" s="80" customFormat="1" ht="12" x14ac:dyDescent="0.2">
      <c r="A4" s="57"/>
      <c r="B4" s="82"/>
      <c r="C4" s="82"/>
      <c r="D4" s="82"/>
      <c r="E4" s="1034"/>
      <c r="F4" s="1034"/>
      <c r="G4" s="1035" t="s">
        <v>177</v>
      </c>
      <c r="H4" s="1035" t="s">
        <v>178</v>
      </c>
      <c r="I4" s="1035" t="s">
        <v>179</v>
      </c>
    </row>
    <row r="5" spans="1:9" s="80" customFormat="1" ht="12" x14ac:dyDescent="0.2">
      <c r="A5" s="95" t="s">
        <v>124</v>
      </c>
      <c r="B5" s="142"/>
      <c r="C5" s="142"/>
      <c r="D5" s="142">
        <v>0</v>
      </c>
      <c r="E5" s="142"/>
      <c r="F5" s="142"/>
      <c r="G5" s="142"/>
      <c r="H5" s="142"/>
      <c r="I5" s="142"/>
    </row>
    <row r="6" spans="1:9" s="80" customFormat="1" ht="12" x14ac:dyDescent="0.2">
      <c r="A6" s="96" t="s">
        <v>148</v>
      </c>
      <c r="B6" s="208">
        <v>131627391.984</v>
      </c>
      <c r="C6" s="208">
        <v>5097320.0000000009</v>
      </c>
      <c r="D6" s="208">
        <v>136724711.984</v>
      </c>
      <c r="E6" s="208">
        <v>0</v>
      </c>
      <c r="F6" s="208">
        <v>183016795.59999999</v>
      </c>
      <c r="G6" s="208">
        <v>136724711.984</v>
      </c>
      <c r="H6" s="208">
        <v>46292083.616000004</v>
      </c>
      <c r="I6" s="208">
        <v>0</v>
      </c>
    </row>
    <row r="7" spans="1:9" s="80" customFormat="1" ht="22.5" x14ac:dyDescent="0.2">
      <c r="A7" s="97" t="s">
        <v>180</v>
      </c>
      <c r="B7" s="209">
        <v>54120000</v>
      </c>
      <c r="C7" s="209">
        <v>2279693.486590039</v>
      </c>
      <c r="D7" s="209">
        <v>56399693.486590043</v>
      </c>
      <c r="E7" s="209"/>
      <c r="F7" s="209">
        <v>87318590.038314179</v>
      </c>
      <c r="G7" s="209">
        <v>56399693.486590043</v>
      </c>
      <c r="H7" s="209">
        <v>30918896.55172414</v>
      </c>
      <c r="I7" s="209">
        <v>0</v>
      </c>
    </row>
    <row r="8" spans="1:9" s="80" customFormat="1" ht="22.5" x14ac:dyDescent="0.2">
      <c r="A8" s="97" t="s">
        <v>181</v>
      </c>
      <c r="B8" s="209">
        <v>58574033.856000006</v>
      </c>
      <c r="C8" s="209">
        <v>1626298.8505747132</v>
      </c>
      <c r="D8" s="209">
        <v>60200332.706574723</v>
      </c>
      <c r="E8" s="209"/>
      <c r="F8" s="209">
        <v>68708609.624521077</v>
      </c>
      <c r="G8" s="209">
        <v>60200332.706574723</v>
      </c>
      <c r="H8" s="209">
        <v>8508276.9179463591</v>
      </c>
      <c r="I8" s="209"/>
    </row>
    <row r="9" spans="1:9" s="80" customFormat="1" ht="22.5" x14ac:dyDescent="0.2">
      <c r="A9" s="97" t="s">
        <v>182</v>
      </c>
      <c r="B9" s="209">
        <v>0</v>
      </c>
      <c r="C9" s="209"/>
      <c r="D9" s="209">
        <v>0</v>
      </c>
      <c r="E9" s="209"/>
      <c r="F9" s="209">
        <v>0</v>
      </c>
      <c r="G9" s="209">
        <v>0</v>
      </c>
      <c r="H9" s="209">
        <v>0</v>
      </c>
      <c r="I9" s="209">
        <v>0</v>
      </c>
    </row>
    <row r="10" spans="1:9" s="80" customFormat="1" ht="22.5" x14ac:dyDescent="0.2">
      <c r="A10" s="97" t="s">
        <v>183</v>
      </c>
      <c r="B10" s="209">
        <v>0</v>
      </c>
      <c r="C10" s="209"/>
      <c r="D10" s="209">
        <v>0</v>
      </c>
      <c r="E10" s="209"/>
      <c r="F10" s="209">
        <v>0</v>
      </c>
      <c r="G10" s="209">
        <v>0</v>
      </c>
      <c r="H10" s="209">
        <v>0</v>
      </c>
      <c r="I10" s="209"/>
    </row>
    <row r="11" spans="1:9" s="80" customFormat="1" ht="33.75" x14ac:dyDescent="0.2">
      <c r="A11" s="97" t="s">
        <v>184</v>
      </c>
      <c r="B11" s="209">
        <v>9200400</v>
      </c>
      <c r="C11" s="209">
        <v>695306.5134099616</v>
      </c>
      <c r="D11" s="209">
        <v>9895706.513409961</v>
      </c>
      <c r="E11" s="209"/>
      <c r="F11" s="209">
        <v>15314849.961685823</v>
      </c>
      <c r="G11" s="209">
        <v>9895706.513409961</v>
      </c>
      <c r="H11" s="209">
        <v>5419143.4482758623</v>
      </c>
      <c r="I11" s="209"/>
    </row>
    <row r="12" spans="1:9" s="80" customFormat="1" ht="33.75" x14ac:dyDescent="0.2">
      <c r="A12" s="98" t="s">
        <v>185</v>
      </c>
      <c r="B12" s="210">
        <v>9732958.1279999986</v>
      </c>
      <c r="C12" s="210">
        <v>496021.14942528715</v>
      </c>
      <c r="D12" s="209">
        <v>10228979.277425285</v>
      </c>
      <c r="E12" s="210"/>
      <c r="F12" s="209">
        <v>11674745.975478925</v>
      </c>
      <c r="G12" s="209">
        <v>10228979.277425285</v>
      </c>
      <c r="H12" s="209">
        <v>1445766.6980536398</v>
      </c>
      <c r="I12" s="209">
        <v>0</v>
      </c>
    </row>
    <row r="13" spans="1:9" s="80" customFormat="1" ht="12" x14ac:dyDescent="0.2">
      <c r="A13" s="96" t="s">
        <v>130</v>
      </c>
      <c r="B13" s="208">
        <v>321682945.62400001</v>
      </c>
      <c r="C13" s="208">
        <v>0</v>
      </c>
      <c r="D13" s="208">
        <v>321682945.62400001</v>
      </c>
      <c r="E13" s="208"/>
      <c r="F13" s="208">
        <v>399209173</v>
      </c>
      <c r="G13" s="208">
        <v>321682945.62400001</v>
      </c>
      <c r="H13" s="208">
        <v>77526227.376000002</v>
      </c>
      <c r="I13" s="208">
        <v>0</v>
      </c>
    </row>
    <row r="14" spans="1:9" s="80" customFormat="1" ht="12" x14ac:dyDescent="0.2">
      <c r="A14" s="97" t="s">
        <v>186</v>
      </c>
      <c r="B14" s="209">
        <v>1200000</v>
      </c>
      <c r="C14" s="209">
        <v>0</v>
      </c>
      <c r="D14" s="209">
        <v>1200000</v>
      </c>
      <c r="E14" s="209"/>
      <c r="F14" s="210">
        <v>1200000</v>
      </c>
      <c r="G14" s="209">
        <v>1200000</v>
      </c>
      <c r="H14" s="209">
        <v>0</v>
      </c>
      <c r="I14" s="209">
        <v>0</v>
      </c>
    </row>
    <row r="15" spans="1:9" s="80" customFormat="1" ht="22.5" x14ac:dyDescent="0.2">
      <c r="A15" s="97" t="s">
        <v>187</v>
      </c>
      <c r="B15" s="209">
        <v>8675760</v>
      </c>
      <c r="C15" s="209">
        <v>0</v>
      </c>
      <c r="D15" s="209">
        <v>8675760</v>
      </c>
      <c r="E15" s="209"/>
      <c r="F15" s="210">
        <v>9770000</v>
      </c>
      <c r="G15" s="209">
        <v>8675760</v>
      </c>
      <c r="H15" s="209">
        <v>1094240</v>
      </c>
      <c r="I15" s="209"/>
    </row>
    <row r="16" spans="1:9" s="80" customFormat="1" ht="22.5" x14ac:dyDescent="0.2">
      <c r="A16" s="97" t="s">
        <v>188</v>
      </c>
      <c r="B16" s="209">
        <v>0</v>
      </c>
      <c r="C16" s="209">
        <v>0</v>
      </c>
      <c r="D16" s="209">
        <v>0</v>
      </c>
      <c r="E16" s="209"/>
      <c r="F16" s="210">
        <v>350000</v>
      </c>
      <c r="G16" s="209">
        <v>0</v>
      </c>
      <c r="H16" s="209">
        <v>350000</v>
      </c>
      <c r="I16" s="209"/>
    </row>
    <row r="17" spans="1:9" s="80" customFormat="1" ht="22.5" x14ac:dyDescent="0.2">
      <c r="A17" s="97" t="s">
        <v>189</v>
      </c>
      <c r="B17" s="209">
        <v>3263400</v>
      </c>
      <c r="C17" s="209">
        <v>0</v>
      </c>
      <c r="D17" s="209">
        <v>3263400</v>
      </c>
      <c r="E17" s="209"/>
      <c r="F17" s="210">
        <v>3675000</v>
      </c>
      <c r="G17" s="209">
        <v>3263400</v>
      </c>
      <c r="H17" s="209">
        <v>411600</v>
      </c>
      <c r="I17" s="209"/>
    </row>
    <row r="18" spans="1:9" s="80" customFormat="1" ht="22.5" x14ac:dyDescent="0.2">
      <c r="A18" s="97" t="s">
        <v>190</v>
      </c>
      <c r="B18" s="209">
        <v>168760000</v>
      </c>
      <c r="C18" s="209">
        <v>0</v>
      </c>
      <c r="D18" s="209">
        <v>168760000</v>
      </c>
      <c r="E18" s="209"/>
      <c r="F18" s="210">
        <v>226800000</v>
      </c>
      <c r="G18" s="209">
        <v>168760000</v>
      </c>
      <c r="H18" s="209">
        <v>58040000</v>
      </c>
      <c r="I18" s="209">
        <v>0</v>
      </c>
    </row>
    <row r="19" spans="1:9" s="80" customFormat="1" ht="22.5" x14ac:dyDescent="0.2">
      <c r="A19" s="97" t="s">
        <v>191</v>
      </c>
      <c r="B19" s="209">
        <v>137972265.62400001</v>
      </c>
      <c r="C19" s="209">
        <v>0</v>
      </c>
      <c r="D19" s="209">
        <v>137972265.62400001</v>
      </c>
      <c r="E19" s="209"/>
      <c r="F19" s="210">
        <v>155374173</v>
      </c>
      <c r="G19" s="209">
        <v>137972265.62400001</v>
      </c>
      <c r="H19" s="209">
        <v>17401907.376000002</v>
      </c>
      <c r="I19" s="209">
        <v>0</v>
      </c>
    </row>
    <row r="20" spans="1:9" s="80" customFormat="1" ht="22.5" x14ac:dyDescent="0.2">
      <c r="A20" s="97" t="s">
        <v>192</v>
      </c>
      <c r="B20" s="209">
        <v>0</v>
      </c>
      <c r="C20" s="209">
        <v>0</v>
      </c>
      <c r="D20" s="209">
        <v>0</v>
      </c>
      <c r="E20" s="209"/>
      <c r="F20" s="210">
        <v>0</v>
      </c>
      <c r="G20" s="209">
        <v>0</v>
      </c>
      <c r="H20" s="209">
        <v>0</v>
      </c>
      <c r="I20" s="209">
        <v>0</v>
      </c>
    </row>
    <row r="21" spans="1:9" s="80" customFormat="1" ht="33.75" x14ac:dyDescent="0.2">
      <c r="A21" s="97" t="s">
        <v>193</v>
      </c>
      <c r="B21" s="209">
        <v>1811520</v>
      </c>
      <c r="C21" s="209">
        <v>0</v>
      </c>
      <c r="D21" s="209">
        <v>1811520</v>
      </c>
      <c r="E21" s="209"/>
      <c r="F21" s="210">
        <v>2040000</v>
      </c>
      <c r="G21" s="209">
        <v>1811520</v>
      </c>
      <c r="H21" s="209">
        <v>228480</v>
      </c>
      <c r="I21" s="209">
        <v>0</v>
      </c>
    </row>
    <row r="22" spans="1:9" s="80" customFormat="1" ht="12" x14ac:dyDescent="0.2">
      <c r="A22" s="99" t="s">
        <v>134</v>
      </c>
      <c r="B22" s="211">
        <v>453310337.60800004</v>
      </c>
      <c r="C22" s="211">
        <v>5097320.0000000009</v>
      </c>
      <c r="D22" s="211">
        <v>458407657.60800004</v>
      </c>
      <c r="E22" s="211"/>
      <c r="F22" s="211">
        <v>582225968.60000002</v>
      </c>
      <c r="G22" s="211">
        <v>458407657.60800004</v>
      </c>
      <c r="H22" s="211">
        <v>123818310.99200001</v>
      </c>
      <c r="I22" s="211">
        <v>0</v>
      </c>
    </row>
    <row r="23" spans="1:9" s="80" customFormat="1" ht="12" x14ac:dyDescent="0.2">
      <c r="A23" s="99" t="s">
        <v>135</v>
      </c>
      <c r="B23" s="209"/>
      <c r="C23" s="209"/>
      <c r="D23" s="209">
        <v>0</v>
      </c>
      <c r="E23" s="209"/>
      <c r="F23" s="209"/>
      <c r="G23" s="209"/>
      <c r="H23" s="209"/>
      <c r="I23" s="209"/>
    </row>
    <row r="24" spans="1:9" s="80" customFormat="1" ht="12" x14ac:dyDescent="0.2">
      <c r="A24" s="97" t="s">
        <v>136</v>
      </c>
      <c r="B24" s="209"/>
      <c r="C24" s="209"/>
      <c r="D24" s="209">
        <v>0</v>
      </c>
      <c r="E24" s="209"/>
      <c r="F24" s="209">
        <v>0</v>
      </c>
      <c r="G24" s="209">
        <v>0</v>
      </c>
      <c r="H24" s="209">
        <v>0</v>
      </c>
      <c r="I24" s="209">
        <v>0</v>
      </c>
    </row>
    <row r="25" spans="1:9" s="80" customFormat="1" ht="12" x14ac:dyDescent="0.2">
      <c r="A25" s="97" t="s">
        <v>137</v>
      </c>
      <c r="B25" s="209"/>
      <c r="C25" s="209"/>
      <c r="D25" s="209">
        <v>0</v>
      </c>
      <c r="E25" s="209"/>
      <c r="F25" s="209"/>
      <c r="G25" s="209"/>
      <c r="H25" s="209"/>
      <c r="I25" s="209"/>
    </row>
    <row r="26" spans="1:9" s="80" customFormat="1" thickBot="1" x14ac:dyDescent="0.25">
      <c r="A26" s="100" t="s">
        <v>138</v>
      </c>
      <c r="B26" s="212">
        <v>0</v>
      </c>
      <c r="C26" s="212">
        <v>0</v>
      </c>
      <c r="D26" s="212">
        <v>0</v>
      </c>
      <c r="E26" s="212"/>
      <c r="F26" s="212">
        <v>0</v>
      </c>
      <c r="G26" s="212">
        <v>0</v>
      </c>
      <c r="H26" s="212">
        <v>0</v>
      </c>
      <c r="I26" s="212">
        <v>0</v>
      </c>
    </row>
    <row r="27" spans="1:9" s="80" customFormat="1" thickBot="1" x14ac:dyDescent="0.25">
      <c r="A27" s="101" t="s">
        <v>139</v>
      </c>
      <c r="B27" s="213">
        <v>453310337.60800004</v>
      </c>
      <c r="C27" s="213">
        <v>5097320.0000000009</v>
      </c>
      <c r="D27" s="213">
        <v>458407657.60800004</v>
      </c>
      <c r="E27" s="213"/>
      <c r="F27" s="213">
        <v>582225968.60000002</v>
      </c>
      <c r="G27" s="213">
        <v>458407657.60800004</v>
      </c>
      <c r="H27" s="213">
        <v>123818310.99200001</v>
      </c>
      <c r="I27" s="213">
        <v>0</v>
      </c>
    </row>
    <row r="28" spans="1:9" s="80" customFormat="1" ht="12" x14ac:dyDescent="0.2">
      <c r="A28" s="102" t="s">
        <v>140</v>
      </c>
      <c r="B28" s="214"/>
      <c r="C28" s="214"/>
      <c r="D28" s="214">
        <v>0</v>
      </c>
      <c r="E28" s="214"/>
      <c r="F28" s="214"/>
      <c r="G28" s="214"/>
      <c r="H28" s="214"/>
      <c r="I28" s="214"/>
    </row>
    <row r="29" spans="1:9" s="80" customFormat="1" ht="12" x14ac:dyDescent="0.2">
      <c r="A29" s="95" t="s">
        <v>141</v>
      </c>
      <c r="B29" s="209"/>
      <c r="C29" s="209"/>
      <c r="D29" s="209">
        <v>0</v>
      </c>
      <c r="E29" s="209"/>
      <c r="F29" s="209"/>
      <c r="G29" s="209"/>
      <c r="H29" s="209"/>
      <c r="I29" s="209"/>
    </row>
    <row r="30" spans="1:9" s="80" customFormat="1" ht="33.75" x14ac:dyDescent="0.2">
      <c r="A30" s="103" t="s">
        <v>156</v>
      </c>
      <c r="B30" s="209"/>
      <c r="C30" s="209">
        <v>3779979</v>
      </c>
      <c r="D30" s="209">
        <v>3779979</v>
      </c>
      <c r="E30" s="209"/>
      <c r="F30" s="209">
        <v>3779979</v>
      </c>
      <c r="G30" s="209">
        <v>3779979</v>
      </c>
      <c r="H30" s="209"/>
      <c r="I30" s="209"/>
    </row>
    <row r="31" spans="1:9" s="80" customFormat="1" thickBot="1" x14ac:dyDescent="0.25">
      <c r="A31" s="100" t="s">
        <v>143</v>
      </c>
      <c r="B31" s="212">
        <v>0</v>
      </c>
      <c r="C31" s="212">
        <v>3779979</v>
      </c>
      <c r="D31" s="212">
        <v>3779979</v>
      </c>
      <c r="E31" s="212"/>
      <c r="F31" s="212">
        <v>3779979</v>
      </c>
      <c r="G31" s="212">
        <v>3779979</v>
      </c>
      <c r="H31" s="212">
        <v>0</v>
      </c>
      <c r="I31" s="212">
        <v>0</v>
      </c>
    </row>
    <row r="32" spans="1:9" s="80" customFormat="1" thickBot="1" x14ac:dyDescent="0.25">
      <c r="A32" s="101" t="s">
        <v>147</v>
      </c>
      <c r="B32" s="215">
        <v>0</v>
      </c>
      <c r="C32" s="215">
        <v>3779979</v>
      </c>
      <c r="D32" s="215">
        <v>3779979</v>
      </c>
      <c r="E32" s="215"/>
      <c r="F32" s="215">
        <v>3779979</v>
      </c>
      <c r="G32" s="215">
        <v>3779979</v>
      </c>
      <c r="H32" s="215">
        <v>0</v>
      </c>
      <c r="I32" s="215">
        <v>0</v>
      </c>
    </row>
    <row r="33" spans="1:12" s="80" customFormat="1" thickBot="1" x14ac:dyDescent="0.25">
      <c r="A33" s="101" t="s">
        <v>73</v>
      </c>
      <c r="B33" s="215">
        <v>453310337.60800004</v>
      </c>
      <c r="C33" s="215">
        <v>1317341.0000000009</v>
      </c>
      <c r="D33" s="215">
        <v>454627678.60800004</v>
      </c>
      <c r="E33" s="215"/>
      <c r="F33" s="215">
        <v>578445989.60000002</v>
      </c>
      <c r="G33" s="215">
        <v>454627678.60800004</v>
      </c>
      <c r="H33" s="215">
        <v>123818310.99200001</v>
      </c>
      <c r="I33" s="215">
        <v>0</v>
      </c>
    </row>
    <row r="34" spans="1:12" s="80" customFormat="1" thickBot="1" x14ac:dyDescent="0.25">
      <c r="A34" s="49" t="s">
        <v>73</v>
      </c>
      <c r="B34" s="152">
        <v>453310337.60800004</v>
      </c>
      <c r="C34" s="152">
        <v>1317341.0000000009</v>
      </c>
      <c r="D34" s="152">
        <v>454627678.60800004</v>
      </c>
      <c r="E34" s="152"/>
      <c r="F34" s="152">
        <v>578445989.60000002</v>
      </c>
      <c r="G34" s="152">
        <v>454627678.60800004</v>
      </c>
      <c r="H34" s="152">
        <v>123818310.99200001</v>
      </c>
      <c r="I34" s="152">
        <v>0</v>
      </c>
    </row>
    <row r="35" spans="1:12" s="80" customFormat="1" thickBot="1" x14ac:dyDescent="0.25">
      <c r="A35" s="50" t="s">
        <v>74</v>
      </c>
      <c r="B35" s="167">
        <v>46467608.144067943</v>
      </c>
      <c r="C35" s="167">
        <v>0</v>
      </c>
      <c r="D35" s="167">
        <v>46467608.144067943</v>
      </c>
      <c r="E35" s="167"/>
      <c r="F35" s="209">
        <v>52316606.813162014</v>
      </c>
      <c r="G35" s="167">
        <v>46467608.144067943</v>
      </c>
      <c r="H35" s="167">
        <v>5848998.6690940671</v>
      </c>
      <c r="I35" s="167">
        <v>0</v>
      </c>
    </row>
    <row r="36" spans="1:12" s="80" customFormat="1" thickBot="1" x14ac:dyDescent="0.25">
      <c r="A36" s="49" t="s">
        <v>75</v>
      </c>
      <c r="B36" s="173">
        <v>499777945.75206798</v>
      </c>
      <c r="C36" s="173">
        <v>1317341.0000000009</v>
      </c>
      <c r="D36" s="173">
        <v>501095286.75206798</v>
      </c>
      <c r="E36" s="173"/>
      <c r="F36" s="173">
        <v>630762596.41316199</v>
      </c>
      <c r="G36" s="173">
        <v>501095286.75206798</v>
      </c>
      <c r="H36" s="173">
        <v>129667309.66109408</v>
      </c>
      <c r="I36" s="173">
        <v>0</v>
      </c>
    </row>
    <row r="37" spans="1:12" s="80" customFormat="1" thickBot="1" x14ac:dyDescent="0.25">
      <c r="A37" s="49" t="s">
        <v>76</v>
      </c>
      <c r="B37" s="152">
        <v>634717991.10512638</v>
      </c>
      <c r="C37" s="152">
        <v>1673024.0700000012</v>
      </c>
      <c r="D37" s="152">
        <v>636391015.17512631</v>
      </c>
      <c r="E37" s="152"/>
      <c r="F37" s="152">
        <v>801068497.44471574</v>
      </c>
      <c r="G37" s="152">
        <v>636391014.17512631</v>
      </c>
      <c r="H37" s="152">
        <v>164677483.26958948</v>
      </c>
      <c r="I37" s="152">
        <v>0</v>
      </c>
    </row>
    <row r="38" spans="1:12" s="80" customFormat="1" ht="23.25" thickBot="1" x14ac:dyDescent="0.25">
      <c r="A38" s="970" t="s">
        <v>459</v>
      </c>
      <c r="B38" s="565"/>
      <c r="C38" s="565"/>
      <c r="D38" s="566">
        <v>0</v>
      </c>
      <c r="E38" s="746"/>
      <c r="F38" s="565"/>
      <c r="G38" s="565"/>
      <c r="H38" s="565"/>
      <c r="I38" s="566">
        <v>0</v>
      </c>
      <c r="J38" s="744"/>
      <c r="K38" s="745"/>
      <c r="L38" s="745"/>
    </row>
    <row r="39" spans="1:12" s="80" customFormat="1" ht="23.25" thickBot="1" x14ac:dyDescent="0.25">
      <c r="A39" s="971" t="s">
        <v>460</v>
      </c>
      <c r="B39" s="565"/>
      <c r="C39" s="565">
        <v>17000000</v>
      </c>
      <c r="D39" s="566">
        <v>17000000</v>
      </c>
      <c r="E39" s="746"/>
      <c r="F39" s="565">
        <v>17000000</v>
      </c>
      <c r="G39" s="565">
        <v>17000000</v>
      </c>
      <c r="H39" s="565"/>
      <c r="I39" s="566">
        <v>0</v>
      </c>
      <c r="J39" s="744"/>
      <c r="K39" s="745"/>
      <c r="L39" s="745"/>
    </row>
    <row r="40" spans="1:12" s="80" customFormat="1" ht="13.5" thickBot="1" x14ac:dyDescent="0.25">
      <c r="A40" s="44" t="s">
        <v>462</v>
      </c>
      <c r="B40" s="747">
        <v>634717991.10512638</v>
      </c>
      <c r="C40" s="747">
        <v>18673024.07</v>
      </c>
      <c r="D40" s="747">
        <v>653391015.17512631</v>
      </c>
      <c r="E40" s="746"/>
      <c r="F40" s="747">
        <v>818068497.44471574</v>
      </c>
      <c r="G40" s="747">
        <v>653391014.17512631</v>
      </c>
      <c r="H40" s="747">
        <v>164677483.26958948</v>
      </c>
      <c r="I40" s="747">
        <v>0</v>
      </c>
      <c r="J40" s="744"/>
      <c r="K40" s="745"/>
      <c r="L40" s="745"/>
    </row>
    <row r="41" spans="1:12" s="80" customFormat="1" ht="23.25" customHeight="1" x14ac:dyDescent="0.2">
      <c r="A41" s="51" t="s">
        <v>382</v>
      </c>
      <c r="B41" s="153">
        <v>30.5</v>
      </c>
      <c r="C41" s="153">
        <v>0</v>
      </c>
      <c r="D41" s="153">
        <v>30.5</v>
      </c>
      <c r="E41" s="153"/>
      <c r="F41" s="153">
        <v>39.5</v>
      </c>
      <c r="G41" s="153">
        <v>30.5</v>
      </c>
      <c r="H41" s="153">
        <v>9</v>
      </c>
      <c r="I41" s="153">
        <v>0</v>
      </c>
    </row>
    <row r="42" spans="1:12" s="80" customFormat="1" ht="12" x14ac:dyDescent="0.2">
      <c r="B42" s="87"/>
      <c r="C42" s="87"/>
      <c r="D42" s="87"/>
      <c r="E42" s="87"/>
      <c r="F42" s="87"/>
      <c r="G42" s="87"/>
      <c r="H42" s="87"/>
      <c r="I42" s="87"/>
    </row>
    <row r="43" spans="1:12" s="80" customFormat="1" ht="12" x14ac:dyDescent="0.2">
      <c r="B43" s="87"/>
      <c r="C43" s="87"/>
      <c r="D43" s="87"/>
      <c r="E43" s="87"/>
      <c r="F43" s="87"/>
      <c r="G43" s="87"/>
      <c r="H43" s="87"/>
      <c r="I43" s="87"/>
    </row>
    <row r="44" spans="1:12" s="80" customFormat="1" ht="42.6" customHeight="1" x14ac:dyDescent="0.2">
      <c r="A44" s="52" t="s">
        <v>70</v>
      </c>
      <c r="B44" s="1027" t="s">
        <v>406</v>
      </c>
      <c r="C44" s="1028"/>
      <c r="D44" s="1028"/>
      <c r="E44" s="1028"/>
      <c r="F44" s="1028"/>
      <c r="G44" s="1028"/>
      <c r="H44" s="1029"/>
      <c r="I44" s="81" t="s">
        <v>463</v>
      </c>
    </row>
    <row r="45" spans="1:12" s="80" customFormat="1" ht="39.6" customHeight="1" x14ac:dyDescent="0.2">
      <c r="A45" s="54" t="s">
        <v>72</v>
      </c>
      <c r="B45" s="1030" t="s">
        <v>455</v>
      </c>
      <c r="C45" s="1031"/>
      <c r="D45" s="1032"/>
      <c r="E45" s="1033" t="s">
        <v>6</v>
      </c>
      <c r="F45" s="1033" t="s">
        <v>379</v>
      </c>
      <c r="G45" s="1035" t="s">
        <v>468</v>
      </c>
      <c r="H45" s="1035"/>
      <c r="I45" s="1035"/>
    </row>
    <row r="46" spans="1:12" s="80" customFormat="1" ht="48" x14ac:dyDescent="0.2">
      <c r="A46" s="57"/>
      <c r="B46" s="82" t="s">
        <v>14</v>
      </c>
      <c r="C46" s="82" t="s">
        <v>15</v>
      </c>
      <c r="D46" s="82" t="s">
        <v>12</v>
      </c>
      <c r="E46" s="1034"/>
      <c r="F46" s="1034"/>
      <c r="G46" s="1035"/>
      <c r="H46" s="1035"/>
      <c r="I46" s="1035"/>
    </row>
    <row r="47" spans="1:12" s="80" customFormat="1" ht="12" x14ac:dyDescent="0.2">
      <c r="A47" s="57"/>
      <c r="B47" s="82"/>
      <c r="C47" s="82"/>
      <c r="D47" s="82"/>
      <c r="E47" s="1034"/>
      <c r="F47" s="1034"/>
      <c r="G47" s="1035" t="s">
        <v>177</v>
      </c>
      <c r="H47" s="1035" t="s">
        <v>178</v>
      </c>
      <c r="I47" s="1035" t="s">
        <v>179</v>
      </c>
    </row>
    <row r="48" spans="1:12" s="80" customFormat="1" ht="12" x14ac:dyDescent="0.2">
      <c r="A48" s="95" t="s">
        <v>124</v>
      </c>
      <c r="B48" s="142"/>
      <c r="C48" s="142"/>
      <c r="D48" s="142">
        <v>0</v>
      </c>
      <c r="E48" s="142"/>
      <c r="F48" s="142"/>
      <c r="G48" s="142"/>
      <c r="H48" s="142"/>
      <c r="I48" s="142"/>
    </row>
    <row r="49" spans="1:9" s="80" customFormat="1" ht="12" x14ac:dyDescent="0.2">
      <c r="A49" s="96" t="s">
        <v>148</v>
      </c>
      <c r="B49" s="208">
        <v>81895705.949999988</v>
      </c>
      <c r="C49" s="208">
        <v>3190763</v>
      </c>
      <c r="D49" s="208">
        <v>85086468.949999988</v>
      </c>
      <c r="E49" s="208"/>
      <c r="F49" s="208">
        <v>125316840.35999998</v>
      </c>
      <c r="G49" s="208">
        <v>85086468.949999988</v>
      </c>
      <c r="H49" s="208">
        <v>40230371.409999996</v>
      </c>
      <c r="I49" s="208">
        <v>0</v>
      </c>
    </row>
    <row r="50" spans="1:9" s="80" customFormat="1" ht="22.5" x14ac:dyDescent="0.2">
      <c r="A50" s="97" t="s">
        <v>180</v>
      </c>
      <c r="B50" s="209">
        <v>70766542.949999988</v>
      </c>
      <c r="C50" s="209">
        <v>2603672</v>
      </c>
      <c r="D50" s="209">
        <v>73370214.949999988</v>
      </c>
      <c r="E50" s="209"/>
      <c r="F50" s="206">
        <v>108283843.35999998</v>
      </c>
      <c r="G50" s="209">
        <v>73370214.949999988</v>
      </c>
      <c r="H50" s="209">
        <v>34913628.409999996</v>
      </c>
      <c r="I50" s="209"/>
    </row>
    <row r="51" spans="1:9" s="80" customFormat="1" ht="22.5" x14ac:dyDescent="0.2">
      <c r="A51" s="97" t="s">
        <v>181</v>
      </c>
      <c r="B51" s="209"/>
      <c r="C51" s="209"/>
      <c r="D51" s="209"/>
      <c r="E51" s="209"/>
      <c r="F51" s="206"/>
      <c r="G51" s="209">
        <v>0</v>
      </c>
      <c r="H51" s="209"/>
      <c r="I51" s="209"/>
    </row>
    <row r="52" spans="1:9" s="80" customFormat="1" ht="22.5" x14ac:dyDescent="0.2">
      <c r="A52" s="97" t="s">
        <v>182</v>
      </c>
      <c r="B52" s="209">
        <v>0</v>
      </c>
      <c r="C52" s="209"/>
      <c r="D52" s="209">
        <v>0</v>
      </c>
      <c r="E52" s="209"/>
      <c r="F52" s="206">
        <v>0</v>
      </c>
      <c r="G52" s="209">
        <v>0</v>
      </c>
      <c r="H52" s="209">
        <v>0</v>
      </c>
      <c r="I52" s="209"/>
    </row>
    <row r="53" spans="1:9" s="80" customFormat="1" ht="22.5" x14ac:dyDescent="0.2">
      <c r="A53" s="97" t="s">
        <v>183</v>
      </c>
      <c r="B53" s="209"/>
      <c r="C53" s="209"/>
      <c r="D53" s="209"/>
      <c r="E53" s="209"/>
      <c r="F53" s="206"/>
      <c r="G53" s="209">
        <v>0</v>
      </c>
      <c r="H53" s="209"/>
      <c r="I53" s="209"/>
    </row>
    <row r="54" spans="1:9" s="80" customFormat="1" ht="33.75" x14ac:dyDescent="0.2">
      <c r="A54" s="97" t="s">
        <v>184</v>
      </c>
      <c r="B54" s="209"/>
      <c r="C54" s="209"/>
      <c r="D54" s="209"/>
      <c r="E54" s="209"/>
      <c r="F54" s="206"/>
      <c r="G54" s="209">
        <v>0</v>
      </c>
      <c r="H54" s="209"/>
      <c r="I54" s="209"/>
    </row>
    <row r="55" spans="1:9" s="80" customFormat="1" ht="33.75" x14ac:dyDescent="0.2">
      <c r="A55" s="98" t="s">
        <v>185</v>
      </c>
      <c r="B55" s="209">
        <v>11129163</v>
      </c>
      <c r="C55" s="209">
        <v>587091</v>
      </c>
      <c r="D55" s="209">
        <v>11716254</v>
      </c>
      <c r="E55" s="210"/>
      <c r="F55" s="206">
        <v>17032997</v>
      </c>
      <c r="G55" s="209">
        <v>11716254</v>
      </c>
      <c r="H55" s="209">
        <v>5316743</v>
      </c>
      <c r="I55" s="209"/>
    </row>
    <row r="56" spans="1:9" s="80" customFormat="1" ht="12" x14ac:dyDescent="0.2">
      <c r="A56" s="96" t="s">
        <v>130</v>
      </c>
      <c r="B56" s="208">
        <v>272540817.20999998</v>
      </c>
      <c r="C56" s="208">
        <v>0</v>
      </c>
      <c r="D56" s="208">
        <v>272540817.20999998</v>
      </c>
      <c r="E56" s="208"/>
      <c r="F56" s="208">
        <v>344725560.88</v>
      </c>
      <c r="G56" s="208">
        <v>272540817.20999998</v>
      </c>
      <c r="H56" s="208">
        <v>72184743.670000017</v>
      </c>
      <c r="I56" s="208">
        <v>0</v>
      </c>
    </row>
    <row r="57" spans="1:9" s="80" customFormat="1" ht="12" x14ac:dyDescent="0.2">
      <c r="A57" s="97" t="s">
        <v>186</v>
      </c>
      <c r="B57" s="209">
        <v>6069531.5499999989</v>
      </c>
      <c r="C57" s="209"/>
      <c r="D57" s="209">
        <v>6069531.5499999989</v>
      </c>
      <c r="E57" s="209"/>
      <c r="F57" s="206">
        <v>7021875.169999999</v>
      </c>
      <c r="G57" s="209">
        <v>6069531.5499999989</v>
      </c>
      <c r="H57" s="209">
        <v>952343.62000000011</v>
      </c>
      <c r="I57" s="209"/>
    </row>
    <row r="58" spans="1:9" s="80" customFormat="1" ht="22.5" x14ac:dyDescent="0.2">
      <c r="A58" s="97" t="s">
        <v>187</v>
      </c>
      <c r="B58" s="209"/>
      <c r="C58" s="209"/>
      <c r="D58" s="209">
        <v>0</v>
      </c>
      <c r="E58" s="209"/>
      <c r="F58" s="206">
        <v>0</v>
      </c>
      <c r="G58" s="209">
        <v>0</v>
      </c>
      <c r="H58" s="209"/>
      <c r="I58" s="209"/>
    </row>
    <row r="59" spans="1:9" s="80" customFormat="1" ht="22.5" x14ac:dyDescent="0.2">
      <c r="A59" s="97" t="s">
        <v>188</v>
      </c>
      <c r="B59" s="209">
        <v>3597575.8499999987</v>
      </c>
      <c r="C59" s="209"/>
      <c r="D59" s="209">
        <v>3597575.8499999987</v>
      </c>
      <c r="E59" s="209"/>
      <c r="F59" s="206">
        <v>4388697.4899999993</v>
      </c>
      <c r="G59" s="209">
        <v>3597575.8499999987</v>
      </c>
      <c r="H59" s="209">
        <v>791121.64000000025</v>
      </c>
      <c r="I59" s="209"/>
    </row>
    <row r="60" spans="1:9" s="80" customFormat="1" ht="22.5" x14ac:dyDescent="0.2">
      <c r="A60" s="97" t="s">
        <v>189</v>
      </c>
      <c r="B60" s="209"/>
      <c r="C60" s="209"/>
      <c r="D60" s="209">
        <v>0</v>
      </c>
      <c r="E60" s="209"/>
      <c r="F60" s="206">
        <v>0</v>
      </c>
      <c r="G60" s="209">
        <v>0</v>
      </c>
      <c r="H60" s="209"/>
      <c r="I60" s="209"/>
    </row>
    <row r="61" spans="1:9" s="80" customFormat="1" ht="22.5" x14ac:dyDescent="0.2">
      <c r="A61" s="97" t="s">
        <v>190</v>
      </c>
      <c r="B61" s="209">
        <v>260225177.03999999</v>
      </c>
      <c r="C61" s="209"/>
      <c r="D61" s="209">
        <v>260225177.03999999</v>
      </c>
      <c r="E61" s="209"/>
      <c r="F61" s="206">
        <v>330616201.44999999</v>
      </c>
      <c r="G61" s="209">
        <v>260225177.03999999</v>
      </c>
      <c r="H61" s="209">
        <v>70391024.410000011</v>
      </c>
      <c r="I61" s="209"/>
    </row>
    <row r="62" spans="1:9" s="80" customFormat="1" ht="22.5" x14ac:dyDescent="0.2">
      <c r="A62" s="97" t="s">
        <v>191</v>
      </c>
      <c r="B62" s="209">
        <v>2648532.7699999996</v>
      </c>
      <c r="C62" s="209"/>
      <c r="D62" s="209">
        <v>2648532.7699999996</v>
      </c>
      <c r="E62" s="209"/>
      <c r="F62" s="206">
        <v>2698786.7699999996</v>
      </c>
      <c r="G62" s="209">
        <v>2648532.7699999996</v>
      </c>
      <c r="H62" s="209">
        <v>50254</v>
      </c>
      <c r="I62" s="209"/>
    </row>
    <row r="63" spans="1:9" s="80" customFormat="1" ht="22.5" x14ac:dyDescent="0.2">
      <c r="A63" s="97" t="s">
        <v>192</v>
      </c>
      <c r="B63" s="209"/>
      <c r="C63" s="209"/>
      <c r="D63" s="209">
        <v>0</v>
      </c>
      <c r="E63" s="209"/>
      <c r="F63" s="206">
        <v>0</v>
      </c>
      <c r="G63" s="209">
        <v>0</v>
      </c>
      <c r="H63" s="209"/>
      <c r="I63" s="209"/>
    </row>
    <row r="64" spans="1:9" s="80" customFormat="1" ht="33.75" x14ac:dyDescent="0.2">
      <c r="A64" s="97" t="s">
        <v>193</v>
      </c>
      <c r="B64" s="209">
        <v>0</v>
      </c>
      <c r="C64" s="209"/>
      <c r="D64" s="209">
        <v>0</v>
      </c>
      <c r="E64" s="209"/>
      <c r="F64" s="206">
        <v>0</v>
      </c>
      <c r="G64" s="209">
        <v>0</v>
      </c>
      <c r="H64" s="209">
        <v>0</v>
      </c>
      <c r="I64" s="209"/>
    </row>
    <row r="65" spans="1:9" s="80" customFormat="1" ht="12" x14ac:dyDescent="0.2">
      <c r="A65" s="99" t="s">
        <v>134</v>
      </c>
      <c r="B65" s="211">
        <v>354436523.15999997</v>
      </c>
      <c r="C65" s="211">
        <v>3190763</v>
      </c>
      <c r="D65" s="211">
        <v>357627286.15999997</v>
      </c>
      <c r="E65" s="211"/>
      <c r="F65" s="211">
        <v>470042401.24000001</v>
      </c>
      <c r="G65" s="211">
        <v>357627286.15999997</v>
      </c>
      <c r="H65" s="211">
        <v>112415115.08000001</v>
      </c>
      <c r="I65" s="211">
        <v>0</v>
      </c>
    </row>
    <row r="66" spans="1:9" s="80" customFormat="1" ht="12" x14ac:dyDescent="0.2">
      <c r="A66" s="99" t="s">
        <v>135</v>
      </c>
      <c r="B66" s="209"/>
      <c r="C66" s="209"/>
      <c r="D66" s="209">
        <v>0</v>
      </c>
      <c r="E66" s="209"/>
      <c r="F66" s="209"/>
      <c r="G66" s="209"/>
      <c r="H66" s="209"/>
      <c r="I66" s="209"/>
    </row>
    <row r="67" spans="1:9" s="80" customFormat="1" ht="12" x14ac:dyDescent="0.2">
      <c r="A67" s="97" t="s">
        <v>136</v>
      </c>
      <c r="B67" s="209">
        <v>2090985.0000000002</v>
      </c>
      <c r="C67" s="209"/>
      <c r="D67" s="209">
        <v>2090985.0000000002</v>
      </c>
      <c r="E67" s="209"/>
      <c r="F67" s="206">
        <v>2414738</v>
      </c>
      <c r="G67" s="209">
        <v>2090985.0000000002</v>
      </c>
      <c r="H67" s="209">
        <v>323753</v>
      </c>
      <c r="I67" s="209">
        <v>0</v>
      </c>
    </row>
    <row r="68" spans="1:9" s="80" customFormat="1" ht="12" x14ac:dyDescent="0.2">
      <c r="A68" s="97" t="s">
        <v>137</v>
      </c>
      <c r="B68" s="209"/>
      <c r="C68" s="209"/>
      <c r="D68" s="209">
        <v>0</v>
      </c>
      <c r="E68" s="209"/>
      <c r="F68" s="209"/>
      <c r="G68" s="209"/>
      <c r="H68" s="209"/>
      <c r="I68" s="209"/>
    </row>
    <row r="69" spans="1:9" s="80" customFormat="1" thickBot="1" x14ac:dyDescent="0.25">
      <c r="A69" s="100" t="s">
        <v>138</v>
      </c>
      <c r="B69" s="212">
        <v>2090985.0000000002</v>
      </c>
      <c r="C69" s="212">
        <v>0</v>
      </c>
      <c r="D69" s="212">
        <v>2090985.0000000002</v>
      </c>
      <c r="E69" s="212"/>
      <c r="F69" s="212">
        <v>2414738</v>
      </c>
      <c r="G69" s="212">
        <v>2090985.0000000002</v>
      </c>
      <c r="H69" s="212">
        <v>323753</v>
      </c>
      <c r="I69" s="212">
        <v>0</v>
      </c>
    </row>
    <row r="70" spans="1:9" s="80" customFormat="1" thickBot="1" x14ac:dyDescent="0.25">
      <c r="A70" s="101" t="s">
        <v>139</v>
      </c>
      <c r="B70" s="213">
        <v>356527508.15999997</v>
      </c>
      <c r="C70" s="213">
        <v>3190763</v>
      </c>
      <c r="D70" s="213">
        <v>359718271.15999997</v>
      </c>
      <c r="E70" s="213"/>
      <c r="F70" s="213">
        <v>472457139.24000001</v>
      </c>
      <c r="G70" s="213">
        <v>359718271.15999997</v>
      </c>
      <c r="H70" s="213">
        <v>112738868.08000001</v>
      </c>
      <c r="I70" s="213">
        <v>0</v>
      </c>
    </row>
    <row r="71" spans="1:9" s="80" customFormat="1" ht="12" x14ac:dyDescent="0.2">
      <c r="A71" s="102" t="s">
        <v>140</v>
      </c>
      <c r="B71" s="214"/>
      <c r="C71" s="214"/>
      <c r="D71" s="214">
        <v>0</v>
      </c>
      <c r="E71" s="214"/>
      <c r="F71" s="214"/>
      <c r="G71" s="214"/>
      <c r="H71" s="214"/>
      <c r="I71" s="214"/>
    </row>
    <row r="72" spans="1:9" s="80" customFormat="1" thickBot="1" x14ac:dyDescent="0.25">
      <c r="A72" s="95" t="s">
        <v>141</v>
      </c>
      <c r="B72" s="209"/>
      <c r="C72" s="209"/>
      <c r="D72" s="209">
        <v>0</v>
      </c>
      <c r="E72" s="209"/>
      <c r="F72" s="209"/>
      <c r="G72" s="209"/>
      <c r="H72" s="209"/>
      <c r="I72" s="209"/>
    </row>
    <row r="73" spans="1:9" s="80" customFormat="1" ht="34.5" thickBot="1" x14ac:dyDescent="0.25">
      <c r="A73" s="103" t="s">
        <v>156</v>
      </c>
      <c r="B73" s="209"/>
      <c r="C73" s="209">
        <v>2752861.269999994</v>
      </c>
      <c r="D73" s="209">
        <v>2752861.269999994</v>
      </c>
      <c r="E73" s="209"/>
      <c r="F73" s="152">
        <v>2802601.9999999939</v>
      </c>
      <c r="G73" s="209">
        <v>2752861.269999994</v>
      </c>
      <c r="H73" s="209">
        <v>49740.73</v>
      </c>
      <c r="I73" s="216">
        <v>0</v>
      </c>
    </row>
    <row r="74" spans="1:9" s="80" customFormat="1" thickBot="1" x14ac:dyDescent="0.25">
      <c r="A74" s="100" t="s">
        <v>143</v>
      </c>
      <c r="B74" s="212">
        <v>0</v>
      </c>
      <c r="C74" s="212">
        <v>2752861.269999994</v>
      </c>
      <c r="D74" s="212">
        <v>2752861.269999994</v>
      </c>
      <c r="E74" s="212"/>
      <c r="F74" s="212">
        <v>2802601.9999999939</v>
      </c>
      <c r="G74" s="212">
        <v>2752861.269999994</v>
      </c>
      <c r="H74" s="212">
        <v>49740.73</v>
      </c>
      <c r="I74" s="212">
        <v>0</v>
      </c>
    </row>
    <row r="75" spans="1:9" s="80" customFormat="1" thickBot="1" x14ac:dyDescent="0.25">
      <c r="A75" s="101" t="s">
        <v>147</v>
      </c>
      <c r="B75" s="215">
        <v>0</v>
      </c>
      <c r="C75" s="215">
        <v>2752861.269999994</v>
      </c>
      <c r="D75" s="215">
        <v>2752861.269999994</v>
      </c>
      <c r="E75" s="215"/>
      <c r="F75" s="215">
        <v>2802601.9999999939</v>
      </c>
      <c r="G75" s="215">
        <v>2752861.269999994</v>
      </c>
      <c r="H75" s="215">
        <v>49740.73</v>
      </c>
      <c r="I75" s="215">
        <v>0</v>
      </c>
    </row>
    <row r="76" spans="1:9" s="80" customFormat="1" thickBot="1" x14ac:dyDescent="0.25">
      <c r="A76" s="101" t="s">
        <v>73</v>
      </c>
      <c r="B76" s="215">
        <v>356527508.15999997</v>
      </c>
      <c r="C76" s="215">
        <v>437901.73000000603</v>
      </c>
      <c r="D76" s="215">
        <v>356965409.88999999</v>
      </c>
      <c r="E76" s="215"/>
      <c r="F76" s="215">
        <v>469654537.24000001</v>
      </c>
      <c r="G76" s="215">
        <v>356965409.88999999</v>
      </c>
      <c r="H76" s="215">
        <v>112689127.35000001</v>
      </c>
      <c r="I76" s="215">
        <v>0</v>
      </c>
    </row>
    <row r="77" spans="1:9" s="80" customFormat="1" thickBot="1" x14ac:dyDescent="0.25">
      <c r="A77" s="49" t="s">
        <v>73</v>
      </c>
      <c r="B77" s="152">
        <v>356527508.15999997</v>
      </c>
      <c r="C77" s="152">
        <v>437901.73</v>
      </c>
      <c r="D77" s="152">
        <v>356965409.88999999</v>
      </c>
      <c r="E77" s="152"/>
      <c r="F77" s="152">
        <v>469654537.24000001</v>
      </c>
      <c r="G77" s="152">
        <v>356965409.88999999</v>
      </c>
      <c r="H77" s="152">
        <v>112689127.35000001</v>
      </c>
      <c r="I77" s="152">
        <v>0</v>
      </c>
    </row>
    <row r="78" spans="1:9" s="80" customFormat="1" thickBot="1" x14ac:dyDescent="0.25">
      <c r="A78" s="50" t="s">
        <v>74</v>
      </c>
      <c r="B78" s="152">
        <v>41650538.672149979</v>
      </c>
      <c r="C78" s="167"/>
      <c r="D78" s="167">
        <v>41650538.672149979</v>
      </c>
      <c r="E78" s="167"/>
      <c r="F78" s="152">
        <v>41650538.672149979</v>
      </c>
      <c r="G78" s="152">
        <v>41650538.672149979</v>
      </c>
      <c r="H78" s="167">
        <v>0</v>
      </c>
      <c r="I78" s="167">
        <v>0</v>
      </c>
    </row>
    <row r="79" spans="1:9" s="80" customFormat="1" thickBot="1" x14ac:dyDescent="0.25">
      <c r="A79" s="49" t="s">
        <v>75</v>
      </c>
      <c r="B79" s="173">
        <v>398178046.83214992</v>
      </c>
      <c r="C79" s="173">
        <v>437901.73</v>
      </c>
      <c r="D79" s="173">
        <v>398615948.56214994</v>
      </c>
      <c r="E79" s="173"/>
      <c r="F79" s="173">
        <v>511305075.91214997</v>
      </c>
      <c r="G79" s="173">
        <v>398615948.56214994</v>
      </c>
      <c r="H79" s="173">
        <v>112689127.35000001</v>
      </c>
      <c r="I79" s="173">
        <v>0</v>
      </c>
    </row>
    <row r="80" spans="1:9" s="80" customFormat="1" thickBot="1" x14ac:dyDescent="0.25">
      <c r="A80" s="49" t="s">
        <v>76</v>
      </c>
      <c r="B80" s="152">
        <v>505686119.47683042</v>
      </c>
      <c r="C80" s="152">
        <v>556135.19709999999</v>
      </c>
      <c r="D80" s="152">
        <v>506242254.67393041</v>
      </c>
      <c r="E80" s="152"/>
      <c r="F80" s="152">
        <v>649357446.40843046</v>
      </c>
      <c r="G80" s="152">
        <v>506242254.67393041</v>
      </c>
      <c r="H80" s="152">
        <v>143115191.73450002</v>
      </c>
      <c r="I80" s="152">
        <v>0</v>
      </c>
    </row>
    <row r="81" spans="1:12" s="80" customFormat="1" ht="23.25" thickBot="1" x14ac:dyDescent="0.25">
      <c r="A81" s="743" t="s">
        <v>459</v>
      </c>
      <c r="B81" s="565"/>
      <c r="C81" s="565"/>
      <c r="D81" s="566">
        <v>0</v>
      </c>
      <c r="E81" s="746"/>
      <c r="F81" s="565">
        <v>0</v>
      </c>
      <c r="G81" s="565"/>
      <c r="H81" s="565"/>
      <c r="I81" s="566">
        <v>0</v>
      </c>
      <c r="J81" s="744"/>
      <c r="K81" s="745"/>
      <c r="L81" s="745"/>
    </row>
    <row r="82" spans="1:12" s="80" customFormat="1" ht="23.25" thickBot="1" x14ac:dyDescent="0.25">
      <c r="A82" s="743" t="s">
        <v>460</v>
      </c>
      <c r="B82" s="565"/>
      <c r="C82" s="565">
        <v>17000000</v>
      </c>
      <c r="D82" s="566">
        <v>17000000</v>
      </c>
      <c r="E82" s="746"/>
      <c r="F82" s="565">
        <v>17000000</v>
      </c>
      <c r="G82" s="565">
        <v>17000000</v>
      </c>
      <c r="H82" s="565"/>
      <c r="I82" s="566"/>
      <c r="J82" s="744"/>
      <c r="K82" s="745"/>
      <c r="L82" s="745"/>
    </row>
    <row r="83" spans="1:12" s="80" customFormat="1" ht="13.5" thickBot="1" x14ac:dyDescent="0.25">
      <c r="A83" s="44" t="s">
        <v>462</v>
      </c>
      <c r="B83" s="575">
        <v>505686119.47683042</v>
      </c>
      <c r="C83" s="575">
        <v>17556135.197099999</v>
      </c>
      <c r="D83" s="575">
        <v>523242254.67393041</v>
      </c>
      <c r="E83" s="746"/>
      <c r="F83" s="575">
        <v>666357446.40843046</v>
      </c>
      <c r="G83" s="575">
        <v>523242254.67393041</v>
      </c>
      <c r="H83" s="575">
        <v>143115191.73450002</v>
      </c>
      <c r="I83" s="575">
        <v>0</v>
      </c>
      <c r="J83" s="744"/>
      <c r="K83" s="745"/>
      <c r="L83" s="745"/>
    </row>
    <row r="84" spans="1:12" s="80" customFormat="1" ht="24.75" customHeight="1" thickBot="1" x14ac:dyDescent="0.25">
      <c r="A84" s="267" t="s">
        <v>410</v>
      </c>
      <c r="B84" s="152">
        <v>16.690000000000001</v>
      </c>
      <c r="C84" s="207">
        <v>0</v>
      </c>
      <c r="D84" s="207">
        <v>16.690000000000001</v>
      </c>
      <c r="E84" s="207"/>
      <c r="F84" s="152">
        <v>25.69</v>
      </c>
      <c r="G84" s="152">
        <v>16.690000000000001</v>
      </c>
      <c r="H84" s="207">
        <v>9</v>
      </c>
      <c r="I84" s="207">
        <v>0</v>
      </c>
    </row>
    <row r="87" spans="1:12" s="80" customFormat="1" ht="42.6" hidden="1" customHeight="1" x14ac:dyDescent="0.2">
      <c r="A87" s="52" t="s">
        <v>70</v>
      </c>
      <c r="B87" s="1027" t="s">
        <v>373</v>
      </c>
      <c r="C87" s="1028"/>
      <c r="D87" s="1028"/>
      <c r="E87" s="1028"/>
      <c r="F87" s="1028"/>
      <c r="G87" s="1028"/>
      <c r="H87" s="1029"/>
      <c r="I87" s="81" t="s">
        <v>71</v>
      </c>
    </row>
    <row r="88" spans="1:12" s="80" customFormat="1" ht="39.6" hidden="1" customHeight="1" x14ac:dyDescent="0.2">
      <c r="A88" s="54" t="s">
        <v>72</v>
      </c>
      <c r="B88" s="1030" t="s">
        <v>5</v>
      </c>
      <c r="C88" s="1031"/>
      <c r="D88" s="1032"/>
      <c r="E88" s="1033" t="s">
        <v>6</v>
      </c>
      <c r="F88" s="1033" t="s">
        <v>379</v>
      </c>
      <c r="G88" s="1035" t="s">
        <v>379</v>
      </c>
      <c r="H88" s="1035"/>
      <c r="I88" s="1035"/>
    </row>
    <row r="89" spans="1:12" s="80" customFormat="1" ht="48" hidden="1" customHeight="1" x14ac:dyDescent="0.2">
      <c r="A89" s="57"/>
      <c r="B89" s="82" t="s">
        <v>14</v>
      </c>
      <c r="C89" s="82" t="s">
        <v>15</v>
      </c>
      <c r="D89" s="82" t="s">
        <v>12</v>
      </c>
      <c r="E89" s="1034"/>
      <c r="F89" s="1034"/>
      <c r="G89" s="1035"/>
      <c r="H89" s="1035"/>
      <c r="I89" s="1035"/>
    </row>
    <row r="90" spans="1:12" s="80" customFormat="1" ht="12.75" hidden="1" customHeight="1" thickBot="1" x14ac:dyDescent="0.25">
      <c r="A90" s="57"/>
      <c r="B90" s="82"/>
      <c r="C90" s="82"/>
      <c r="D90" s="82"/>
      <c r="E90" s="1034"/>
      <c r="F90" s="1034"/>
      <c r="G90" s="1035" t="s">
        <v>177</v>
      </c>
      <c r="H90" s="1035" t="s">
        <v>178</v>
      </c>
      <c r="I90" s="1035" t="s">
        <v>179</v>
      </c>
    </row>
    <row r="91" spans="1:12" s="80" customFormat="1" ht="12.75" hidden="1" customHeight="1" thickBot="1" x14ac:dyDescent="0.25">
      <c r="A91" s="49" t="s">
        <v>73</v>
      </c>
      <c r="B91" s="88">
        <v>0.7864976343608272</v>
      </c>
      <c r="C91" s="88">
        <v>0.33241334627860186</v>
      </c>
      <c r="D91" s="88">
        <v>0.78518186790336464</v>
      </c>
      <c r="E91" s="83"/>
      <c r="F91" s="88">
        <v>0.81192461471600808</v>
      </c>
      <c r="G91" s="88">
        <v>0.78518186790336464</v>
      </c>
      <c r="H91" s="88">
        <v>0.91011681912928799</v>
      </c>
      <c r="I91" s="88" t="e">
        <v>#DIV/0!</v>
      </c>
    </row>
    <row r="92" spans="1:12" s="80" customFormat="1" ht="12.75" hidden="1" customHeight="1" thickBot="1" x14ac:dyDescent="0.25">
      <c r="A92" s="50" t="s">
        <v>74</v>
      </c>
      <c r="B92" s="88">
        <v>0.89633489511697817</v>
      </c>
      <c r="C92" s="88"/>
      <c r="D92" s="88">
        <v>0.89633489511697817</v>
      </c>
      <c r="E92" s="84"/>
      <c r="F92" s="88">
        <v>0.79612461910796894</v>
      </c>
      <c r="G92" s="88">
        <v>0.89633489511697817</v>
      </c>
      <c r="H92" s="88">
        <v>0</v>
      </c>
      <c r="I92" s="88"/>
    </row>
    <row r="93" spans="1:12" s="80" customFormat="1" ht="12.75" hidden="1" customHeight="1" thickBot="1" x14ac:dyDescent="0.25">
      <c r="A93" s="49" t="s">
        <v>75</v>
      </c>
      <c r="B93" s="88">
        <v>0.79670991930820378</v>
      </c>
      <c r="C93" s="88">
        <v>0.33241334627860186</v>
      </c>
      <c r="D93" s="88">
        <v>0.79548931929862121</v>
      </c>
      <c r="E93" s="85"/>
      <c r="F93" s="88">
        <v>0.81061413409687189</v>
      </c>
      <c r="G93" s="88">
        <v>0.79548931929862121</v>
      </c>
      <c r="H93" s="88">
        <v>0.86906351064528731</v>
      </c>
      <c r="I93" s="88" t="e">
        <v>#DIV/0!</v>
      </c>
    </row>
    <row r="94" spans="1:12" s="80" customFormat="1" ht="12.75" hidden="1" customHeight="1" thickBot="1" x14ac:dyDescent="0.25">
      <c r="A94" s="49" t="s">
        <v>76</v>
      </c>
      <c r="B94" s="88">
        <v>0.79670991930820378</v>
      </c>
      <c r="C94" s="88">
        <v>0.332413147588486</v>
      </c>
      <c r="D94" s="88">
        <v>0.79548931804862033</v>
      </c>
      <c r="E94" s="83"/>
      <c r="F94" s="88">
        <v>0.81061413409687189</v>
      </c>
      <c r="G94" s="88">
        <v>0.79548931929862121</v>
      </c>
      <c r="H94" s="88">
        <v>0.86906351064528742</v>
      </c>
      <c r="I94" s="88" t="e">
        <v>#DIV/0!</v>
      </c>
    </row>
    <row r="95" spans="1:12" s="80" customFormat="1" ht="19.5" hidden="1" customHeight="1" thickBot="1" x14ac:dyDescent="0.25">
      <c r="A95" s="267" t="s">
        <v>410</v>
      </c>
      <c r="B95" s="88">
        <v>0.5472131147540984</v>
      </c>
      <c r="C95" s="88"/>
      <c r="D95" s="88">
        <v>0.5472131147540984</v>
      </c>
      <c r="E95" s="86"/>
      <c r="F95" s="88">
        <v>0.65037974683544308</v>
      </c>
      <c r="G95" s="88">
        <v>0.5472131147540984</v>
      </c>
      <c r="H95" s="88"/>
      <c r="I95" s="88"/>
    </row>
    <row r="96" spans="1:12" ht="12.75" hidden="1" customHeight="1" x14ac:dyDescent="0.2"/>
    <row r="98" spans="1:9" ht="12.75" hidden="1" customHeight="1" x14ac:dyDescent="0.2">
      <c r="A98" s="605" t="s">
        <v>76</v>
      </c>
      <c r="I98" s="605">
        <v>0</v>
      </c>
    </row>
    <row r="99" spans="1:9" ht="12.75" hidden="1" customHeight="1" x14ac:dyDescent="0.2"/>
    <row r="100" spans="1:9" ht="12.75" hidden="1" customHeight="1" x14ac:dyDescent="0.2">
      <c r="B100" s="185">
        <v>634717991.10512638</v>
      </c>
      <c r="C100" s="185">
        <v>1673024.0700000012</v>
      </c>
      <c r="D100" s="185">
        <v>636391015.17512631</v>
      </c>
      <c r="F100" s="185">
        <v>801068497.44471574</v>
      </c>
      <c r="G100" s="185">
        <v>636391014.17512631</v>
      </c>
      <c r="H100" s="185">
        <v>164677483.26958948</v>
      </c>
    </row>
    <row r="102" spans="1:9" s="80" customFormat="1" ht="42.6" customHeight="1" x14ac:dyDescent="0.2">
      <c r="A102" s="52" t="s">
        <v>70</v>
      </c>
      <c r="B102" s="1027" t="s">
        <v>371</v>
      </c>
      <c r="C102" s="1028"/>
      <c r="D102" s="1028"/>
      <c r="E102" s="1028"/>
      <c r="F102" s="1028"/>
      <c r="G102" s="1028"/>
      <c r="H102" s="1029"/>
      <c r="I102" s="81" t="s">
        <v>463</v>
      </c>
    </row>
    <row r="103" spans="1:9" s="80" customFormat="1" ht="39.6" customHeight="1" x14ac:dyDescent="0.2">
      <c r="A103" s="54" t="s">
        <v>72</v>
      </c>
      <c r="B103" s="1030" t="s">
        <v>455</v>
      </c>
      <c r="C103" s="1031"/>
      <c r="D103" s="1032"/>
      <c r="E103" s="1033" t="s">
        <v>6</v>
      </c>
      <c r="F103" s="1033" t="s">
        <v>379</v>
      </c>
      <c r="G103" s="1035" t="s">
        <v>468</v>
      </c>
      <c r="H103" s="1035"/>
      <c r="I103" s="1035"/>
    </row>
    <row r="104" spans="1:9" s="80" customFormat="1" ht="48" x14ac:dyDescent="0.2">
      <c r="A104" s="57"/>
      <c r="B104" s="82" t="s">
        <v>14</v>
      </c>
      <c r="C104" s="82" t="s">
        <v>15</v>
      </c>
      <c r="D104" s="82" t="s">
        <v>12</v>
      </c>
      <c r="E104" s="1034"/>
      <c r="F104" s="1034"/>
      <c r="G104" s="1035"/>
      <c r="H104" s="1035"/>
      <c r="I104" s="1035"/>
    </row>
    <row r="105" spans="1:9" s="80" customFormat="1" ht="12" x14ac:dyDescent="0.2">
      <c r="A105" s="57"/>
      <c r="B105" s="82"/>
      <c r="C105" s="82"/>
      <c r="D105" s="82"/>
      <c r="E105" s="1034"/>
      <c r="F105" s="1034"/>
      <c r="G105" s="1035" t="s">
        <v>177</v>
      </c>
      <c r="H105" s="1035" t="s">
        <v>178</v>
      </c>
      <c r="I105" s="1035" t="s">
        <v>179</v>
      </c>
    </row>
    <row r="106" spans="1:9" s="80" customFormat="1" ht="12" x14ac:dyDescent="0.2">
      <c r="A106" s="95" t="s">
        <v>124</v>
      </c>
      <c r="B106" s="142"/>
      <c r="C106" s="142"/>
      <c r="D106" s="142">
        <v>0</v>
      </c>
      <c r="E106" s="142"/>
      <c r="F106" s="142"/>
      <c r="G106" s="142"/>
      <c r="H106" s="142"/>
      <c r="I106" s="142"/>
    </row>
    <row r="107" spans="1:9" s="80" customFormat="1" ht="12" x14ac:dyDescent="0.2">
      <c r="A107" s="96" t="s">
        <v>148</v>
      </c>
      <c r="B107" s="208">
        <v>49731686.034000017</v>
      </c>
      <c r="C107" s="208">
        <v>1906557.0000000009</v>
      </c>
      <c r="D107" s="208">
        <v>51638243.034000017</v>
      </c>
      <c r="E107" s="208"/>
      <c r="F107" s="208">
        <v>57699955.240000017</v>
      </c>
      <c r="G107" s="208">
        <v>51638243.034000017</v>
      </c>
      <c r="H107" s="208">
        <v>6061712.2060000021</v>
      </c>
      <c r="I107" s="208">
        <v>0</v>
      </c>
    </row>
    <row r="108" spans="1:9" s="80" customFormat="1" ht="22.5" x14ac:dyDescent="0.2">
      <c r="A108" s="97" t="s">
        <v>180</v>
      </c>
      <c r="B108" s="209">
        <v>41927490.906000018</v>
      </c>
      <c r="C108" s="209">
        <v>1302320.3371647522</v>
      </c>
      <c r="D108" s="209">
        <v>43229811.24316477</v>
      </c>
      <c r="E108" s="209"/>
      <c r="F108" s="206">
        <v>47743356.302835271</v>
      </c>
      <c r="G108" s="209">
        <v>43229811.24316477</v>
      </c>
      <c r="H108" s="209">
        <v>4513545.0596705005</v>
      </c>
      <c r="I108" s="209"/>
    </row>
    <row r="109" spans="1:9" s="80" customFormat="1" ht="22.5" x14ac:dyDescent="0.2">
      <c r="A109" s="97" t="s">
        <v>181</v>
      </c>
      <c r="B109" s="209"/>
      <c r="C109" s="209"/>
      <c r="D109" s="209">
        <v>0</v>
      </c>
      <c r="E109" s="209"/>
      <c r="F109" s="206"/>
      <c r="G109" s="209">
        <v>0</v>
      </c>
      <c r="H109" s="209"/>
      <c r="I109" s="209"/>
    </row>
    <row r="110" spans="1:9" s="80" customFormat="1" ht="22.5" x14ac:dyDescent="0.2">
      <c r="A110" s="97" t="s">
        <v>182</v>
      </c>
      <c r="B110" s="209">
        <v>0</v>
      </c>
      <c r="C110" s="209">
        <v>0</v>
      </c>
      <c r="D110" s="209">
        <v>0</v>
      </c>
      <c r="E110" s="209"/>
      <c r="F110" s="206">
        <v>0</v>
      </c>
      <c r="G110" s="209">
        <v>0</v>
      </c>
      <c r="H110" s="209">
        <v>0</v>
      </c>
      <c r="I110" s="209"/>
    </row>
    <row r="111" spans="1:9" s="80" customFormat="1" ht="22.5" x14ac:dyDescent="0.2">
      <c r="A111" s="97" t="s">
        <v>183</v>
      </c>
      <c r="B111" s="209"/>
      <c r="C111" s="209"/>
      <c r="D111" s="209">
        <v>0</v>
      </c>
      <c r="E111" s="209"/>
      <c r="F111" s="206"/>
      <c r="G111" s="209">
        <v>0</v>
      </c>
      <c r="H111" s="209"/>
      <c r="I111" s="209"/>
    </row>
    <row r="112" spans="1:9" s="80" customFormat="1" ht="33.75" x14ac:dyDescent="0.2">
      <c r="A112" s="97" t="s">
        <v>184</v>
      </c>
      <c r="B112" s="209">
        <v>7804195.1279999986</v>
      </c>
      <c r="C112" s="209">
        <v>604236.66283524875</v>
      </c>
      <c r="D112" s="209">
        <v>8408431.7908352464</v>
      </c>
      <c r="E112" s="209"/>
      <c r="F112" s="206">
        <v>9956598.9371647481</v>
      </c>
      <c r="G112" s="209">
        <v>8408431.7908352464</v>
      </c>
      <c r="H112" s="209">
        <v>1548167.1463295016</v>
      </c>
      <c r="I112" s="209"/>
    </row>
    <row r="113" spans="1:9" s="80" customFormat="1" ht="33.75" x14ac:dyDescent="0.2">
      <c r="A113" s="98" t="s">
        <v>185</v>
      </c>
      <c r="B113" s="209"/>
      <c r="C113" s="209"/>
      <c r="D113" s="209">
        <v>0</v>
      </c>
      <c r="E113" s="210"/>
      <c r="F113" s="206">
        <v>0</v>
      </c>
      <c r="G113" s="209">
        <v>0</v>
      </c>
      <c r="H113" s="209">
        <v>0</v>
      </c>
      <c r="I113" s="209"/>
    </row>
    <row r="114" spans="1:9" s="80" customFormat="1" ht="12" x14ac:dyDescent="0.2">
      <c r="A114" s="96" t="s">
        <v>130</v>
      </c>
      <c r="B114" s="208">
        <v>49142128.414000027</v>
      </c>
      <c r="C114" s="208">
        <v>0</v>
      </c>
      <c r="D114" s="208">
        <v>49142128.414000027</v>
      </c>
      <c r="E114" s="208"/>
      <c r="F114" s="208">
        <v>54483612.12000002</v>
      </c>
      <c r="G114" s="208">
        <v>49142128.414000027</v>
      </c>
      <c r="H114" s="208">
        <v>5341483.70599999</v>
      </c>
      <c r="I114" s="208">
        <v>0</v>
      </c>
    </row>
    <row r="115" spans="1:9" s="80" customFormat="1" ht="12" x14ac:dyDescent="0.2">
      <c r="A115" s="97" t="s">
        <v>186</v>
      </c>
      <c r="B115" s="209">
        <v>3806228.4500000011</v>
      </c>
      <c r="C115" s="209">
        <v>0</v>
      </c>
      <c r="D115" s="209">
        <v>3806228.4500000011</v>
      </c>
      <c r="E115" s="209"/>
      <c r="F115" s="206">
        <v>3948124.830000001</v>
      </c>
      <c r="G115" s="209">
        <v>3806228.4500000011</v>
      </c>
      <c r="H115" s="209">
        <v>141896.37999999989</v>
      </c>
      <c r="I115" s="209"/>
    </row>
    <row r="116" spans="1:9" s="80" customFormat="1" ht="22.5" x14ac:dyDescent="0.2">
      <c r="A116" s="97" t="s">
        <v>187</v>
      </c>
      <c r="B116" s="209"/>
      <c r="C116" s="209"/>
      <c r="D116" s="209">
        <v>0</v>
      </c>
      <c r="E116" s="209"/>
      <c r="F116" s="206">
        <v>0</v>
      </c>
      <c r="G116" s="209">
        <v>0</v>
      </c>
      <c r="H116" s="209"/>
      <c r="I116" s="209"/>
    </row>
    <row r="117" spans="1:9" s="80" customFormat="1" ht="22.5" x14ac:dyDescent="0.2">
      <c r="A117" s="97" t="s">
        <v>188</v>
      </c>
      <c r="B117" s="209">
        <v>-334175.8499999987</v>
      </c>
      <c r="C117" s="209">
        <v>0</v>
      </c>
      <c r="D117" s="209">
        <v>-334175.8499999987</v>
      </c>
      <c r="E117" s="209"/>
      <c r="F117" s="206">
        <v>-363697.48999999894</v>
      </c>
      <c r="G117" s="209">
        <v>-334175.8499999987</v>
      </c>
      <c r="H117" s="209">
        <v>-29521.640000000247</v>
      </c>
      <c r="I117" s="209"/>
    </row>
    <row r="118" spans="1:9" s="80" customFormat="1" ht="22.5" x14ac:dyDescent="0.2">
      <c r="A118" s="97" t="s">
        <v>189</v>
      </c>
      <c r="B118" s="209"/>
      <c r="C118" s="209"/>
      <c r="D118" s="209">
        <v>0</v>
      </c>
      <c r="E118" s="209"/>
      <c r="F118" s="206">
        <v>0</v>
      </c>
      <c r="G118" s="209">
        <v>0</v>
      </c>
      <c r="H118" s="209"/>
      <c r="I118" s="209"/>
    </row>
    <row r="119" spans="1:9" s="80" customFormat="1" ht="22.5" x14ac:dyDescent="0.2">
      <c r="A119" s="97" t="s">
        <v>190</v>
      </c>
      <c r="B119" s="209">
        <v>43858555.814000025</v>
      </c>
      <c r="C119" s="209">
        <v>0</v>
      </c>
      <c r="D119" s="209">
        <v>43858555.814000025</v>
      </c>
      <c r="E119" s="209"/>
      <c r="F119" s="206">
        <v>48859184.780000016</v>
      </c>
      <c r="G119" s="209">
        <v>43858555.814000025</v>
      </c>
      <c r="H119" s="209">
        <v>5000628.9659999907</v>
      </c>
      <c r="I119" s="209"/>
    </row>
    <row r="120" spans="1:9" s="80" customFormat="1" ht="22.5" x14ac:dyDescent="0.2">
      <c r="A120" s="97" t="s">
        <v>191</v>
      </c>
      <c r="B120" s="209"/>
      <c r="C120" s="209"/>
      <c r="D120" s="209">
        <v>0</v>
      </c>
      <c r="E120" s="209"/>
      <c r="F120" s="206">
        <v>0</v>
      </c>
      <c r="G120" s="209">
        <v>0</v>
      </c>
      <c r="H120" s="209">
        <v>0</v>
      </c>
      <c r="I120" s="209"/>
    </row>
    <row r="121" spans="1:9" s="80" customFormat="1" ht="22.5" x14ac:dyDescent="0.2">
      <c r="A121" s="97" t="s">
        <v>192</v>
      </c>
      <c r="B121" s="209">
        <v>1811520</v>
      </c>
      <c r="C121" s="209">
        <v>0</v>
      </c>
      <c r="D121" s="209">
        <v>1811520</v>
      </c>
      <c r="E121" s="209"/>
      <c r="F121" s="206">
        <v>2040000</v>
      </c>
      <c r="G121" s="209">
        <v>1811520</v>
      </c>
      <c r="H121" s="209">
        <v>228480</v>
      </c>
      <c r="I121" s="209"/>
    </row>
    <row r="122" spans="1:9" s="80" customFormat="1" ht="35.25" customHeight="1" x14ac:dyDescent="0.2">
      <c r="A122" s="97" t="s">
        <v>193</v>
      </c>
      <c r="B122" s="209"/>
      <c r="C122" s="209"/>
      <c r="D122" s="209">
        <v>0</v>
      </c>
      <c r="E122" s="209"/>
      <c r="F122" s="206">
        <v>0</v>
      </c>
      <c r="G122" s="209">
        <v>0</v>
      </c>
      <c r="H122" s="209">
        <v>0</v>
      </c>
      <c r="I122" s="209"/>
    </row>
    <row r="123" spans="1:9" s="80" customFormat="1" ht="12" x14ac:dyDescent="0.2">
      <c r="A123" s="99" t="s">
        <v>134</v>
      </c>
      <c r="B123" s="211">
        <v>98873814.448000044</v>
      </c>
      <c r="C123" s="211">
        <v>1906557.0000000009</v>
      </c>
      <c r="D123" s="211">
        <v>100780371.44800004</v>
      </c>
      <c r="E123" s="211"/>
      <c r="F123" s="211">
        <v>112183567.36000004</v>
      </c>
      <c r="G123" s="211">
        <v>100780371.44800004</v>
      </c>
      <c r="H123" s="211">
        <v>11403195.911999993</v>
      </c>
      <c r="I123" s="211">
        <v>0</v>
      </c>
    </row>
    <row r="124" spans="1:9" s="80" customFormat="1" ht="12" x14ac:dyDescent="0.2">
      <c r="A124" s="99" t="s">
        <v>135</v>
      </c>
      <c r="B124" s="209"/>
      <c r="C124" s="209"/>
      <c r="D124" s="209">
        <v>0</v>
      </c>
      <c r="E124" s="209"/>
      <c r="F124" s="209"/>
      <c r="G124" s="209"/>
      <c r="H124" s="209"/>
      <c r="I124" s="209"/>
    </row>
    <row r="125" spans="1:9" s="80" customFormat="1" ht="12" x14ac:dyDescent="0.2">
      <c r="A125" s="97" t="s">
        <v>136</v>
      </c>
      <c r="B125" s="209">
        <v>-2090985.0000000002</v>
      </c>
      <c r="C125" s="209">
        <v>0</v>
      </c>
      <c r="D125" s="209">
        <v>-2090985.0000000002</v>
      </c>
      <c r="E125" s="209"/>
      <c r="F125" s="206">
        <v>-2414738</v>
      </c>
      <c r="G125" s="209">
        <v>-2090985.0000000002</v>
      </c>
      <c r="H125" s="209">
        <v>-323753</v>
      </c>
      <c r="I125" s="209">
        <v>0</v>
      </c>
    </row>
    <row r="126" spans="1:9" s="80" customFormat="1" ht="12" x14ac:dyDescent="0.2">
      <c r="A126" s="97" t="s">
        <v>137</v>
      </c>
      <c r="B126" s="209"/>
      <c r="C126" s="209"/>
      <c r="D126" s="209">
        <v>0</v>
      </c>
      <c r="E126" s="209"/>
      <c r="F126" s="209"/>
      <c r="G126" s="209"/>
      <c r="H126" s="209"/>
      <c r="I126" s="209"/>
    </row>
    <row r="127" spans="1:9" s="80" customFormat="1" thickBot="1" x14ac:dyDescent="0.25">
      <c r="A127" s="100" t="s">
        <v>138</v>
      </c>
      <c r="B127" s="212">
        <v>-2090985.0000000002</v>
      </c>
      <c r="C127" s="212">
        <v>0</v>
      </c>
      <c r="D127" s="212">
        <v>-2090985.0000000002</v>
      </c>
      <c r="E127" s="212"/>
      <c r="F127" s="212">
        <v>-2414738</v>
      </c>
      <c r="G127" s="212">
        <v>-2090985.0000000002</v>
      </c>
      <c r="H127" s="212">
        <v>-323753</v>
      </c>
      <c r="I127" s="212">
        <v>0</v>
      </c>
    </row>
    <row r="128" spans="1:9" s="80" customFormat="1" thickBot="1" x14ac:dyDescent="0.25">
      <c r="A128" s="101" t="s">
        <v>139</v>
      </c>
      <c r="B128" s="213">
        <v>96782829.448000044</v>
      </c>
      <c r="C128" s="213">
        <v>1906557.0000000009</v>
      </c>
      <c r="D128" s="213">
        <v>98689386.448000044</v>
      </c>
      <c r="E128" s="213"/>
      <c r="F128" s="213">
        <v>109768829.36000004</v>
      </c>
      <c r="G128" s="213">
        <v>98689386.448000044</v>
      </c>
      <c r="H128" s="213">
        <v>11079442.911999993</v>
      </c>
      <c r="I128" s="213">
        <v>0</v>
      </c>
    </row>
    <row r="129" spans="1:12" s="80" customFormat="1" ht="12" x14ac:dyDescent="0.2">
      <c r="A129" s="102" t="s">
        <v>140</v>
      </c>
      <c r="B129" s="214"/>
      <c r="C129" s="214"/>
      <c r="D129" s="214">
        <v>0</v>
      </c>
      <c r="E129" s="214"/>
      <c r="F129" s="214"/>
      <c r="G129" s="214"/>
      <c r="H129" s="214"/>
      <c r="I129" s="214"/>
    </row>
    <row r="130" spans="1:12" s="80" customFormat="1" ht="12" x14ac:dyDescent="0.2">
      <c r="A130" s="95" t="s">
        <v>141</v>
      </c>
      <c r="B130" s="209"/>
      <c r="C130" s="209"/>
      <c r="D130" s="209">
        <v>0</v>
      </c>
      <c r="E130" s="209"/>
      <c r="F130" s="209"/>
      <c r="G130" s="209"/>
      <c r="H130" s="209"/>
      <c r="I130" s="209"/>
    </row>
    <row r="131" spans="1:12" s="80" customFormat="1" ht="33.75" x14ac:dyDescent="0.2">
      <c r="A131" s="103" t="s">
        <v>156</v>
      </c>
      <c r="B131" s="209">
        <v>0</v>
      </c>
      <c r="C131" s="209">
        <v>1027117.730000006</v>
      </c>
      <c r="D131" s="209">
        <v>1027117.730000006</v>
      </c>
      <c r="E131" s="209"/>
      <c r="F131" s="206">
        <v>977377.00000000605</v>
      </c>
      <c r="G131" s="209">
        <v>1027117.730000006</v>
      </c>
      <c r="H131" s="209">
        <v>-49740.73</v>
      </c>
      <c r="I131" s="352"/>
    </row>
    <row r="132" spans="1:12" s="80" customFormat="1" thickBot="1" x14ac:dyDescent="0.25">
      <c r="A132" s="100" t="s">
        <v>143</v>
      </c>
      <c r="B132" s="212">
        <v>0</v>
      </c>
      <c r="C132" s="212">
        <v>1027117.730000006</v>
      </c>
      <c r="D132" s="212">
        <v>1027117.730000006</v>
      </c>
      <c r="E132" s="212"/>
      <c r="F132" s="212">
        <v>977377.00000000605</v>
      </c>
      <c r="G132" s="212">
        <v>1027117.730000006</v>
      </c>
      <c r="H132" s="212">
        <v>-49740.73</v>
      </c>
      <c r="I132" s="212">
        <v>0</v>
      </c>
    </row>
    <row r="133" spans="1:12" s="80" customFormat="1" thickBot="1" x14ac:dyDescent="0.25">
      <c r="A133" s="101" t="s">
        <v>147</v>
      </c>
      <c r="B133" s="215">
        <v>0</v>
      </c>
      <c r="C133" s="215">
        <v>1027117.730000006</v>
      </c>
      <c r="D133" s="215">
        <v>1027117.730000006</v>
      </c>
      <c r="E133" s="215"/>
      <c r="F133" s="215">
        <v>977377.00000000605</v>
      </c>
      <c r="G133" s="215">
        <v>1027117.730000006</v>
      </c>
      <c r="H133" s="215">
        <v>-49740.73</v>
      </c>
      <c r="I133" s="215">
        <v>0</v>
      </c>
    </row>
    <row r="134" spans="1:12" s="80" customFormat="1" thickBot="1" x14ac:dyDescent="0.25">
      <c r="A134" s="101" t="s">
        <v>73</v>
      </c>
      <c r="B134" s="215">
        <v>96782829.448000044</v>
      </c>
      <c r="C134" s="215">
        <v>879439.2699999949</v>
      </c>
      <c r="D134" s="215">
        <v>97662268.718000039</v>
      </c>
      <c r="E134" s="215"/>
      <c r="F134" s="215">
        <v>108791452.36000004</v>
      </c>
      <c r="G134" s="215">
        <v>97662268.718000039</v>
      </c>
      <c r="H134" s="215">
        <v>11129183.641999993</v>
      </c>
      <c r="I134" s="215">
        <v>0</v>
      </c>
    </row>
    <row r="135" spans="1:12" s="80" customFormat="1" ht="12.75" hidden="1" customHeight="1" thickBot="1" x14ac:dyDescent="0.25">
      <c r="A135" s="49" t="s">
        <v>73</v>
      </c>
      <c r="B135" s="209">
        <v>-129872339.35599995</v>
      </c>
      <c r="C135" s="209">
        <v>220768.77000000048</v>
      </c>
      <c r="D135" s="209">
        <v>-129651570.58599997</v>
      </c>
      <c r="E135" s="152"/>
      <c r="F135" s="152">
        <v>-129651570.58599997</v>
      </c>
      <c r="G135" s="152">
        <v>-129651570.58599997</v>
      </c>
      <c r="H135" s="209">
        <v>-50779971.854000002</v>
      </c>
      <c r="I135" s="152">
        <v>0</v>
      </c>
    </row>
    <row r="136" spans="1:12" s="80" customFormat="1" ht="12.75" hidden="1" customHeight="1" thickBot="1" x14ac:dyDescent="0.25">
      <c r="A136" s="50" t="s">
        <v>74</v>
      </c>
      <c r="B136" s="209">
        <v>-18416734.600116007</v>
      </c>
      <c r="C136" s="209">
        <v>0</v>
      </c>
      <c r="D136" s="209">
        <v>-18416734.600116007</v>
      </c>
      <c r="E136" s="167"/>
      <c r="F136" s="152">
        <v>-15492235.265568973</v>
      </c>
      <c r="G136" s="152">
        <v>-18416734.600116007</v>
      </c>
      <c r="H136" s="209">
        <v>2924499.3345470335</v>
      </c>
      <c r="I136" s="167">
        <v>0</v>
      </c>
    </row>
    <row r="137" spans="1:12" s="80" customFormat="1" ht="12.75" hidden="1" customHeight="1" thickBot="1" x14ac:dyDescent="0.25">
      <c r="A137" s="49" t="s">
        <v>75</v>
      </c>
      <c r="B137" s="209">
        <v>-148289073.95611593</v>
      </c>
      <c r="C137" s="209">
        <v>220768.77000000048</v>
      </c>
      <c r="D137" s="209">
        <v>-148068305.18611595</v>
      </c>
      <c r="E137" s="173"/>
      <c r="F137" s="173">
        <v>-145143805.85156894</v>
      </c>
      <c r="G137" s="173">
        <v>-148068305.18611598</v>
      </c>
      <c r="H137" s="209">
        <v>-47855472.519452967</v>
      </c>
      <c r="I137" s="173">
        <v>0</v>
      </c>
    </row>
    <row r="138" spans="1:12" s="80" customFormat="1" ht="12.75" hidden="1" customHeight="1" thickBot="1" x14ac:dyDescent="0.25">
      <c r="A138" s="49" t="s">
        <v>76</v>
      </c>
      <c r="B138" s="209">
        <v>-188327123.92426723</v>
      </c>
      <c r="C138" s="209">
        <v>280376.83790000062</v>
      </c>
      <c r="D138" s="209">
        <v>-188046747.08636725</v>
      </c>
      <c r="E138" s="152"/>
      <c r="F138" s="152">
        <v>-184332633.43149257</v>
      </c>
      <c r="G138" s="152">
        <v>-188046747.58636731</v>
      </c>
      <c r="H138" s="209">
        <v>-60776450.099705279</v>
      </c>
      <c r="I138" s="152">
        <v>0</v>
      </c>
    </row>
    <row r="139" spans="1:12" s="80" customFormat="1" ht="24.75" hidden="1" customHeight="1" thickBot="1" x14ac:dyDescent="0.25">
      <c r="A139" s="267" t="s">
        <v>290</v>
      </c>
      <c r="B139" s="152">
        <v>13.809999999999999</v>
      </c>
      <c r="C139" s="207">
        <v>0</v>
      </c>
      <c r="D139" s="207">
        <v>13.809999999999999</v>
      </c>
      <c r="E139" s="207"/>
      <c r="F139" s="152">
        <v>25.81</v>
      </c>
      <c r="G139" s="152">
        <v>13.809999999999999</v>
      </c>
      <c r="H139" s="207">
        <v>12</v>
      </c>
      <c r="I139" s="207">
        <v>0</v>
      </c>
    </row>
    <row r="140" spans="1:12" s="80" customFormat="1" thickBot="1" x14ac:dyDescent="0.25">
      <c r="A140" s="49" t="s">
        <v>73</v>
      </c>
      <c r="B140" s="152">
        <v>96782829.448000073</v>
      </c>
      <c r="C140" s="152">
        <v>879439.27000000095</v>
      </c>
      <c r="D140" s="152">
        <v>0</v>
      </c>
      <c r="E140" s="152"/>
      <c r="F140" s="152">
        <v>108791452.36000006</v>
      </c>
      <c r="G140" s="152">
        <v>97662268.718000054</v>
      </c>
      <c r="H140" s="152">
        <v>11129183.642000005</v>
      </c>
      <c r="I140" s="152">
        <v>0</v>
      </c>
    </row>
    <row r="141" spans="1:12" s="80" customFormat="1" thickBot="1" x14ac:dyDescent="0.25">
      <c r="A141" s="50" t="s">
        <v>74</v>
      </c>
      <c r="B141" s="152">
        <v>4817069.4719179645</v>
      </c>
      <c r="C141" s="152">
        <v>0</v>
      </c>
      <c r="D141" s="167">
        <v>0</v>
      </c>
      <c r="E141" s="167"/>
      <c r="F141" s="152">
        <v>10666068.141012032</v>
      </c>
      <c r="G141" s="152">
        <v>4817069.4719179645</v>
      </c>
      <c r="H141" s="152">
        <v>5848998.6690940671</v>
      </c>
      <c r="I141" s="167">
        <v>0</v>
      </c>
    </row>
    <row r="142" spans="1:12" s="80" customFormat="1" thickBot="1" x14ac:dyDescent="0.25">
      <c r="A142" s="49" t="s">
        <v>75</v>
      </c>
      <c r="B142" s="173">
        <v>101599898.91991803</v>
      </c>
      <c r="C142" s="173">
        <v>879439.27000000095</v>
      </c>
      <c r="D142" s="173">
        <v>0</v>
      </c>
      <c r="E142" s="173"/>
      <c r="F142" s="366">
        <v>119457520.50101209</v>
      </c>
      <c r="G142" s="173">
        <v>102479338.18991801</v>
      </c>
      <c r="H142" s="173">
        <v>16978182.311094072</v>
      </c>
      <c r="I142" s="173">
        <v>0</v>
      </c>
    </row>
    <row r="143" spans="1:12" s="80" customFormat="1" thickBot="1" x14ac:dyDescent="0.25">
      <c r="A143" s="49" t="s">
        <v>76</v>
      </c>
      <c r="B143" s="152">
        <v>129031871.6282959</v>
      </c>
      <c r="C143" s="152">
        <v>1116887.8729000012</v>
      </c>
      <c r="D143" s="152">
        <v>0</v>
      </c>
      <c r="E143" s="152"/>
      <c r="F143" s="152">
        <v>151711051.03628534</v>
      </c>
      <c r="G143" s="152">
        <v>130148759.50119588</v>
      </c>
      <c r="H143" s="152">
        <v>21562291.53508947</v>
      </c>
      <c r="I143" s="152">
        <v>0</v>
      </c>
    </row>
    <row r="144" spans="1:12" s="80" customFormat="1" ht="23.25" thickBot="1" x14ac:dyDescent="0.25">
      <c r="A144" s="743" t="s">
        <v>459</v>
      </c>
      <c r="B144" s="565">
        <v>0</v>
      </c>
      <c r="C144" s="565">
        <v>0</v>
      </c>
      <c r="D144" s="566">
        <v>0</v>
      </c>
      <c r="E144" s="746"/>
      <c r="F144" s="565">
        <v>0</v>
      </c>
      <c r="G144" s="565">
        <v>0</v>
      </c>
      <c r="H144" s="565"/>
      <c r="I144" s="566">
        <v>0</v>
      </c>
      <c r="J144" s="744"/>
      <c r="K144" s="745"/>
      <c r="L144" s="745"/>
    </row>
    <row r="145" spans="1:12" s="80" customFormat="1" ht="23.25" thickBot="1" x14ac:dyDescent="0.25">
      <c r="A145" s="743" t="s">
        <v>460</v>
      </c>
      <c r="B145" s="565">
        <v>0</v>
      </c>
      <c r="C145" s="565">
        <v>0</v>
      </c>
      <c r="D145" s="566">
        <v>0</v>
      </c>
      <c r="E145" s="746"/>
      <c r="F145" s="565">
        <v>0</v>
      </c>
      <c r="G145" s="565">
        <v>0</v>
      </c>
      <c r="H145" s="565"/>
      <c r="I145" s="566"/>
      <c r="J145" s="744"/>
      <c r="K145" s="745"/>
      <c r="L145" s="745"/>
    </row>
    <row r="146" spans="1:12" s="80" customFormat="1" ht="13.5" thickBot="1" x14ac:dyDescent="0.25">
      <c r="A146" s="44" t="s">
        <v>462</v>
      </c>
      <c r="B146" s="747">
        <v>129031871.6282959</v>
      </c>
      <c r="C146" s="747">
        <v>1116887.8729000012</v>
      </c>
      <c r="D146" s="747">
        <v>0</v>
      </c>
      <c r="E146" s="746"/>
      <c r="F146" s="748">
        <v>151711051.03628534</v>
      </c>
      <c r="G146" s="747">
        <v>130148759.50119588</v>
      </c>
      <c r="H146" s="747">
        <v>21562291.53508947</v>
      </c>
      <c r="I146" s="747">
        <v>0</v>
      </c>
      <c r="J146" s="744"/>
      <c r="K146" s="745"/>
      <c r="L146" s="745"/>
    </row>
    <row r="148" spans="1:12" s="80" customFormat="1" ht="42.6" hidden="1" customHeight="1" x14ac:dyDescent="0.2">
      <c r="A148" s="52" t="s">
        <v>70</v>
      </c>
      <c r="B148" s="1027" t="s">
        <v>407</v>
      </c>
      <c r="C148" s="1028"/>
      <c r="D148" s="1028"/>
      <c r="E148" s="1028"/>
      <c r="F148" s="1028"/>
      <c r="G148" s="1028"/>
      <c r="H148" s="1029"/>
      <c r="I148" s="81" t="s">
        <v>71</v>
      </c>
    </row>
    <row r="149" spans="1:12" s="80" customFormat="1" ht="39.6" hidden="1" customHeight="1" x14ac:dyDescent="0.2">
      <c r="A149" s="54" t="s">
        <v>72</v>
      </c>
      <c r="B149" s="1030" t="s">
        <v>5</v>
      </c>
      <c r="C149" s="1031"/>
      <c r="D149" s="1032"/>
      <c r="E149" s="1033" t="s">
        <v>6</v>
      </c>
      <c r="F149" s="1033" t="s">
        <v>379</v>
      </c>
      <c r="G149" s="1035" t="s">
        <v>379</v>
      </c>
      <c r="H149" s="1035"/>
      <c r="I149" s="1035"/>
    </row>
    <row r="150" spans="1:12" s="80" customFormat="1" ht="48" hidden="1" customHeight="1" x14ac:dyDescent="0.2">
      <c r="A150" s="57"/>
      <c r="B150" s="82" t="s">
        <v>14</v>
      </c>
      <c r="C150" s="82" t="s">
        <v>15</v>
      </c>
      <c r="D150" s="82" t="s">
        <v>12</v>
      </c>
      <c r="E150" s="1034"/>
      <c r="F150" s="1034"/>
      <c r="G150" s="1035"/>
      <c r="H150" s="1035"/>
      <c r="I150" s="1035"/>
    </row>
    <row r="151" spans="1:12" s="80" customFormat="1" ht="12" hidden="1" customHeight="1" x14ac:dyDescent="0.2">
      <c r="A151" s="57"/>
      <c r="B151" s="82"/>
      <c r="C151" s="82"/>
      <c r="D151" s="82"/>
      <c r="E151" s="1034"/>
      <c r="F151" s="1034"/>
      <c r="G151" s="1035" t="s">
        <v>177</v>
      </c>
      <c r="H151" s="1035" t="s">
        <v>178</v>
      </c>
      <c r="I151" s="1035" t="s">
        <v>179</v>
      </c>
    </row>
    <row r="152" spans="1:12" s="80" customFormat="1" ht="12" hidden="1" customHeight="1" x14ac:dyDescent="0.2">
      <c r="A152" s="95" t="s">
        <v>124</v>
      </c>
      <c r="B152" s="142"/>
      <c r="C152" s="142"/>
      <c r="D152" s="142">
        <v>0</v>
      </c>
      <c r="E152" s="142"/>
      <c r="F152" s="142"/>
      <c r="G152" s="142"/>
      <c r="H152" s="142"/>
      <c r="I152" s="142"/>
    </row>
    <row r="153" spans="1:12" s="80" customFormat="1" ht="12" hidden="1" customHeight="1" x14ac:dyDescent="0.2">
      <c r="A153" s="96" t="s">
        <v>148</v>
      </c>
      <c r="B153" s="208">
        <v>-16082009.957999986</v>
      </c>
      <c r="C153" s="208">
        <v>-642102.99999999953</v>
      </c>
      <c r="D153" s="208">
        <v>-16724112.957999986</v>
      </c>
      <c r="E153" s="208"/>
      <c r="F153" s="208">
        <v>-33808442.55999998</v>
      </c>
      <c r="G153" s="208">
        <v>-16724112.957999986</v>
      </c>
      <c r="H153" s="208">
        <v>-17084329.601999998</v>
      </c>
      <c r="I153" s="208">
        <v>0</v>
      </c>
    </row>
    <row r="154" spans="1:12" s="80" customFormat="1" ht="22.5" hidden="1" customHeight="1" x14ac:dyDescent="0.2">
      <c r="A154" s="97" t="s">
        <v>180</v>
      </c>
      <c r="B154" s="209">
        <v>-14419526.021999985</v>
      </c>
      <c r="C154" s="209">
        <v>-650675.83141762391</v>
      </c>
      <c r="D154" s="209">
        <v>-15070201.853417609</v>
      </c>
      <c r="E154" s="209"/>
      <c r="F154" s="206">
        <v>-30270243.528582357</v>
      </c>
      <c r="G154" s="209">
        <v>-15070201.853417609</v>
      </c>
      <c r="H154" s="209">
        <v>-15200041.675164748</v>
      </c>
      <c r="I154" s="209"/>
    </row>
    <row r="155" spans="1:12" s="80" customFormat="1" ht="22.5" hidden="1" customHeight="1" x14ac:dyDescent="0.2">
      <c r="A155" s="97" t="s">
        <v>181</v>
      </c>
      <c r="B155" s="209"/>
      <c r="C155" s="209"/>
      <c r="D155" s="209">
        <v>0</v>
      </c>
      <c r="E155" s="209"/>
      <c r="F155" s="206"/>
      <c r="G155" s="209">
        <v>0</v>
      </c>
      <c r="H155" s="209"/>
      <c r="I155" s="209"/>
    </row>
    <row r="156" spans="1:12" s="80" customFormat="1" ht="22.5" hidden="1" customHeight="1" x14ac:dyDescent="0.2">
      <c r="A156" s="97" t="s">
        <v>182</v>
      </c>
      <c r="B156" s="209">
        <v>0</v>
      </c>
      <c r="C156" s="209">
        <v>0</v>
      </c>
      <c r="D156" s="209">
        <v>0</v>
      </c>
      <c r="E156" s="209"/>
      <c r="F156" s="206">
        <v>0</v>
      </c>
      <c r="G156" s="209">
        <v>0</v>
      </c>
      <c r="H156" s="209">
        <v>0</v>
      </c>
      <c r="I156" s="209"/>
    </row>
    <row r="157" spans="1:12" s="80" customFormat="1" ht="22.5" hidden="1" customHeight="1" x14ac:dyDescent="0.2">
      <c r="A157" s="97" t="s">
        <v>183</v>
      </c>
      <c r="B157" s="209"/>
      <c r="C157" s="209"/>
      <c r="D157" s="209">
        <v>0</v>
      </c>
      <c r="E157" s="209"/>
      <c r="F157" s="206"/>
      <c r="G157" s="209">
        <v>0</v>
      </c>
      <c r="H157" s="209"/>
      <c r="I157" s="209"/>
    </row>
    <row r="158" spans="1:12" s="80" customFormat="1" ht="22.5" hidden="1" customHeight="1" x14ac:dyDescent="0.2">
      <c r="A158" s="97" t="s">
        <v>184</v>
      </c>
      <c r="B158" s="209">
        <v>-1662483.9360000007</v>
      </c>
      <c r="C158" s="209">
        <v>8572.831417624373</v>
      </c>
      <c r="D158" s="209">
        <v>-1653911.1045823763</v>
      </c>
      <c r="E158" s="209"/>
      <c r="F158" s="206">
        <v>-3538199.0314176255</v>
      </c>
      <c r="G158" s="209">
        <v>-1653911.1045823763</v>
      </c>
      <c r="H158" s="209">
        <v>-1884287.9268352492</v>
      </c>
      <c r="I158" s="209"/>
    </row>
    <row r="159" spans="1:12" s="80" customFormat="1" ht="33.75" hidden="1" customHeight="1" x14ac:dyDescent="0.2">
      <c r="A159" s="98" t="s">
        <v>185</v>
      </c>
      <c r="B159" s="209"/>
      <c r="C159" s="209"/>
      <c r="D159" s="209">
        <v>0</v>
      </c>
      <c r="E159" s="210"/>
      <c r="F159" s="206">
        <v>0</v>
      </c>
      <c r="G159" s="209">
        <v>0</v>
      </c>
      <c r="H159" s="209"/>
      <c r="I159" s="209"/>
    </row>
    <row r="160" spans="1:12" s="80" customFormat="1" ht="12" hidden="1" customHeight="1" x14ac:dyDescent="0.2">
      <c r="A160" s="96" t="s">
        <v>130</v>
      </c>
      <c r="B160" s="208">
        <v>-111699344.39799997</v>
      </c>
      <c r="C160" s="208">
        <v>0</v>
      </c>
      <c r="D160" s="208">
        <v>-111699344.39799997</v>
      </c>
      <c r="E160" s="208"/>
      <c r="F160" s="208">
        <v>-145120974.38</v>
      </c>
      <c r="G160" s="208">
        <v>-111699344.39799997</v>
      </c>
      <c r="H160" s="208">
        <v>-33421629.982000012</v>
      </c>
      <c r="I160" s="208">
        <v>0</v>
      </c>
    </row>
    <row r="161" spans="1:9" s="80" customFormat="1" ht="12" hidden="1" customHeight="1" x14ac:dyDescent="0.2">
      <c r="A161" s="97" t="s">
        <v>186</v>
      </c>
      <c r="B161" s="209">
        <v>-1131651.5499999989</v>
      </c>
      <c r="C161" s="209">
        <v>0</v>
      </c>
      <c r="D161" s="209">
        <v>-1131651.5499999989</v>
      </c>
      <c r="E161" s="209"/>
      <c r="F161" s="206">
        <v>-1536875.169999999</v>
      </c>
      <c r="G161" s="209">
        <v>-1131651.5499999989</v>
      </c>
      <c r="H161" s="209">
        <v>-405223.62000000011</v>
      </c>
      <c r="I161" s="209"/>
    </row>
    <row r="162" spans="1:9" s="80" customFormat="1" ht="22.5" hidden="1" customHeight="1" x14ac:dyDescent="0.2">
      <c r="A162" s="97" t="s">
        <v>187</v>
      </c>
      <c r="B162" s="209"/>
      <c r="C162" s="209"/>
      <c r="D162" s="209">
        <v>0</v>
      </c>
      <c r="E162" s="209"/>
      <c r="F162" s="206">
        <v>0</v>
      </c>
      <c r="G162" s="209">
        <v>0</v>
      </c>
      <c r="H162" s="209"/>
      <c r="I162" s="209"/>
    </row>
    <row r="163" spans="1:9" s="80" customFormat="1" ht="22.5" hidden="1" customHeight="1" x14ac:dyDescent="0.2">
      <c r="A163" s="97" t="s">
        <v>188</v>
      </c>
      <c r="B163" s="209">
        <v>-1965875.8499999987</v>
      </c>
      <c r="C163" s="209">
        <v>0</v>
      </c>
      <c r="D163" s="209">
        <v>-1965875.8499999987</v>
      </c>
      <c r="E163" s="209"/>
      <c r="F163" s="206">
        <v>-2376197.4899999988</v>
      </c>
      <c r="G163" s="209">
        <v>-1965875.8499999987</v>
      </c>
      <c r="H163" s="209">
        <v>-410321.64000000025</v>
      </c>
      <c r="I163" s="209"/>
    </row>
    <row r="164" spans="1:9" s="80" customFormat="1" ht="22.5" hidden="1" customHeight="1" x14ac:dyDescent="0.2">
      <c r="A164" s="97" t="s">
        <v>189</v>
      </c>
      <c r="B164" s="209"/>
      <c r="C164" s="209"/>
      <c r="D164" s="209">
        <v>0</v>
      </c>
      <c r="E164" s="209"/>
      <c r="F164" s="206">
        <v>0</v>
      </c>
      <c r="G164" s="209">
        <v>0</v>
      </c>
      <c r="H164" s="209"/>
      <c r="I164" s="209"/>
    </row>
    <row r="165" spans="1:9" s="80" customFormat="1" ht="12" hidden="1" customHeight="1" x14ac:dyDescent="0.2">
      <c r="A165" s="97" t="s">
        <v>190</v>
      </c>
      <c r="B165" s="209">
        <v>-109507576.99799998</v>
      </c>
      <c r="C165" s="209">
        <v>0</v>
      </c>
      <c r="D165" s="209">
        <v>-109507576.99799998</v>
      </c>
      <c r="E165" s="209"/>
      <c r="F165" s="206">
        <v>-142227901.72</v>
      </c>
      <c r="G165" s="209">
        <v>-109507576.99799998</v>
      </c>
      <c r="H165" s="209">
        <v>-32720324.72200001</v>
      </c>
      <c r="I165" s="209"/>
    </row>
    <row r="166" spans="1:9" s="80" customFormat="1" ht="22.5" hidden="1" customHeight="1" x14ac:dyDescent="0.2">
      <c r="A166" s="97" t="s">
        <v>191</v>
      </c>
      <c r="B166" s="209"/>
      <c r="C166" s="209"/>
      <c r="D166" s="209">
        <v>0</v>
      </c>
      <c r="E166" s="209"/>
      <c r="F166" s="206">
        <v>0</v>
      </c>
      <c r="G166" s="209">
        <v>0</v>
      </c>
      <c r="H166" s="209"/>
      <c r="I166" s="209"/>
    </row>
    <row r="167" spans="1:9" s="80" customFormat="1" ht="22.5" hidden="1" customHeight="1" x14ac:dyDescent="0.2">
      <c r="A167" s="97" t="s">
        <v>192</v>
      </c>
      <c r="B167" s="209">
        <v>905760</v>
      </c>
      <c r="C167" s="209">
        <v>0</v>
      </c>
      <c r="D167" s="209">
        <v>905760</v>
      </c>
      <c r="E167" s="209"/>
      <c r="F167" s="206">
        <v>1020000</v>
      </c>
      <c r="G167" s="209">
        <v>905760</v>
      </c>
      <c r="H167" s="209">
        <v>114240</v>
      </c>
      <c r="I167" s="209"/>
    </row>
    <row r="168" spans="1:9" s="80" customFormat="1" ht="35.25" hidden="1" customHeight="1" x14ac:dyDescent="0.2">
      <c r="A168" s="97" t="s">
        <v>193</v>
      </c>
      <c r="B168" s="209"/>
      <c r="C168" s="209"/>
      <c r="D168" s="209">
        <v>0</v>
      </c>
      <c r="E168" s="209"/>
      <c r="F168" s="206">
        <v>0</v>
      </c>
      <c r="G168" s="209">
        <v>0</v>
      </c>
      <c r="H168" s="209"/>
      <c r="I168" s="209"/>
    </row>
    <row r="169" spans="1:9" s="80" customFormat="1" ht="12" hidden="1" customHeight="1" x14ac:dyDescent="0.2">
      <c r="A169" s="99" t="s">
        <v>134</v>
      </c>
      <c r="B169" s="211">
        <v>-127781354.35599996</v>
      </c>
      <c r="C169" s="211">
        <v>-642102.99999999953</v>
      </c>
      <c r="D169" s="211">
        <v>-128423457.35599996</v>
      </c>
      <c r="E169" s="211"/>
      <c r="F169" s="211">
        <v>-178929416.93999997</v>
      </c>
      <c r="G169" s="211">
        <v>-128423457.35599996</v>
      </c>
      <c r="H169" s="211">
        <v>-50505959.584000006</v>
      </c>
      <c r="I169" s="211">
        <v>0</v>
      </c>
    </row>
    <row r="170" spans="1:9" s="80" customFormat="1" ht="12" hidden="1" customHeight="1" x14ac:dyDescent="0.2">
      <c r="A170" s="99" t="s">
        <v>135</v>
      </c>
      <c r="B170" s="209"/>
      <c r="C170" s="209"/>
      <c r="D170" s="209">
        <v>0</v>
      </c>
      <c r="E170" s="209"/>
      <c r="F170" s="209"/>
      <c r="G170" s="209"/>
      <c r="H170" s="209"/>
      <c r="I170" s="209"/>
    </row>
    <row r="171" spans="1:9" s="80" customFormat="1" ht="12" hidden="1" customHeight="1" x14ac:dyDescent="0.2">
      <c r="A171" s="97" t="s">
        <v>136</v>
      </c>
      <c r="B171" s="209">
        <v>0</v>
      </c>
      <c r="C171" s="209">
        <v>0</v>
      </c>
      <c r="D171" s="209">
        <v>0</v>
      </c>
      <c r="E171" s="209"/>
      <c r="F171" s="206">
        <v>0</v>
      </c>
      <c r="G171" s="209">
        <v>0</v>
      </c>
      <c r="H171" s="209">
        <v>0</v>
      </c>
      <c r="I171" s="209">
        <v>0</v>
      </c>
    </row>
    <row r="172" spans="1:9" s="80" customFormat="1" ht="12" hidden="1" customHeight="1" x14ac:dyDescent="0.2">
      <c r="A172" s="97" t="s">
        <v>137</v>
      </c>
      <c r="B172" s="209"/>
      <c r="C172" s="209"/>
      <c r="D172" s="209">
        <v>0</v>
      </c>
      <c r="E172" s="209"/>
      <c r="F172" s="209"/>
      <c r="G172" s="209"/>
      <c r="H172" s="209"/>
      <c r="I172" s="209"/>
    </row>
    <row r="173" spans="1:9" s="80" customFormat="1" ht="12.75" hidden="1" customHeight="1" thickBot="1" x14ac:dyDescent="0.25">
      <c r="A173" s="100" t="s">
        <v>138</v>
      </c>
      <c r="B173" s="212">
        <v>0</v>
      </c>
      <c r="C173" s="212">
        <v>0</v>
      </c>
      <c r="D173" s="212">
        <v>0</v>
      </c>
      <c r="E173" s="212"/>
      <c r="F173" s="212">
        <v>0</v>
      </c>
      <c r="G173" s="212">
        <v>0</v>
      </c>
      <c r="H173" s="212">
        <v>0</v>
      </c>
      <c r="I173" s="212">
        <v>0</v>
      </c>
    </row>
    <row r="174" spans="1:9" s="80" customFormat="1" ht="12.75" hidden="1" customHeight="1" thickBot="1" x14ac:dyDescent="0.25">
      <c r="A174" s="101" t="s">
        <v>139</v>
      </c>
      <c r="B174" s="213">
        <v>-127781354.35599996</v>
      </c>
      <c r="C174" s="213">
        <v>-642102.99999999953</v>
      </c>
      <c r="D174" s="213">
        <v>-128423457.35599996</v>
      </c>
      <c r="E174" s="213"/>
      <c r="F174" s="213">
        <v>-178929416.93999997</v>
      </c>
      <c r="G174" s="213">
        <v>-128423457.35599996</v>
      </c>
      <c r="H174" s="213">
        <v>-50505959.584000006</v>
      </c>
      <c r="I174" s="213">
        <v>0</v>
      </c>
    </row>
    <row r="175" spans="1:9" s="80" customFormat="1" ht="12" hidden="1" customHeight="1" x14ac:dyDescent="0.2">
      <c r="A175" s="102" t="s">
        <v>140</v>
      </c>
      <c r="B175" s="214"/>
      <c r="C175" s="214"/>
      <c r="D175" s="214">
        <v>0</v>
      </c>
      <c r="E175" s="214"/>
      <c r="F175" s="214"/>
      <c r="G175" s="214"/>
      <c r="H175" s="214"/>
      <c r="I175" s="214"/>
    </row>
    <row r="176" spans="1:9" s="80" customFormat="1" ht="12" hidden="1" customHeight="1" x14ac:dyDescent="0.2">
      <c r="A176" s="95" t="s">
        <v>141</v>
      </c>
      <c r="B176" s="209"/>
      <c r="C176" s="209"/>
      <c r="D176" s="209">
        <v>0</v>
      </c>
      <c r="E176" s="209"/>
      <c r="F176" s="209"/>
      <c r="G176" s="209"/>
      <c r="H176" s="209"/>
      <c r="I176" s="209"/>
    </row>
    <row r="177" spans="1:9" s="80" customFormat="1" ht="33.75" hidden="1" customHeight="1" x14ac:dyDescent="0.2">
      <c r="A177" s="103" t="s">
        <v>156</v>
      </c>
      <c r="B177" s="209">
        <v>0</v>
      </c>
      <c r="C177" s="209">
        <v>-862871.76999999397</v>
      </c>
      <c r="D177" s="209">
        <v>-862871.76999999397</v>
      </c>
      <c r="E177" s="209"/>
      <c r="F177" s="209">
        <v>-862871.76999999397</v>
      </c>
      <c r="G177" s="209">
        <v>-862871.76999999397</v>
      </c>
      <c r="H177" s="209">
        <v>-49740.73</v>
      </c>
      <c r="I177" s="352"/>
    </row>
    <row r="178" spans="1:9" s="80" customFormat="1" ht="12.75" hidden="1" customHeight="1" thickBot="1" x14ac:dyDescent="0.25">
      <c r="A178" s="100" t="s">
        <v>143</v>
      </c>
      <c r="B178" s="212">
        <v>0</v>
      </c>
      <c r="C178" s="212">
        <v>-862871.76999999397</v>
      </c>
      <c r="D178" s="212">
        <v>-862871.76999999397</v>
      </c>
      <c r="E178" s="212"/>
      <c r="F178" s="212">
        <v>-862871.76999999397</v>
      </c>
      <c r="G178" s="212">
        <v>-862871.76999999397</v>
      </c>
      <c r="H178" s="212">
        <v>-49740.73</v>
      </c>
      <c r="I178" s="212">
        <v>0</v>
      </c>
    </row>
    <row r="179" spans="1:9" s="80" customFormat="1" ht="12.75" hidden="1" customHeight="1" thickBot="1" x14ac:dyDescent="0.25">
      <c r="A179" s="101" t="s">
        <v>147</v>
      </c>
      <c r="B179" s="215">
        <v>0</v>
      </c>
      <c r="C179" s="215">
        <v>-862871.76999999397</v>
      </c>
      <c r="D179" s="215">
        <v>-862871.76999999397</v>
      </c>
      <c r="E179" s="215"/>
      <c r="F179" s="215">
        <v>-862871.76999999397</v>
      </c>
      <c r="G179" s="215">
        <v>-862871.76999999397</v>
      </c>
      <c r="H179" s="215">
        <v>-49740.73</v>
      </c>
      <c r="I179" s="215">
        <v>0</v>
      </c>
    </row>
    <row r="180" spans="1:9" s="80" customFormat="1" ht="12.75" hidden="1" customHeight="1" thickBot="1" x14ac:dyDescent="0.25">
      <c r="A180" s="101" t="s">
        <v>73</v>
      </c>
      <c r="B180" s="215">
        <v>-127781354.35599996</v>
      </c>
      <c r="C180" s="215">
        <v>220768.76999999443</v>
      </c>
      <c r="D180" s="215">
        <v>-127560585.58599997</v>
      </c>
      <c r="E180" s="215"/>
      <c r="F180" s="215">
        <v>-178066545.16999999</v>
      </c>
      <c r="G180" s="215">
        <v>-127560585.58599997</v>
      </c>
      <c r="H180" s="215">
        <v>-50456218.85400001</v>
      </c>
      <c r="I180" s="215">
        <v>0</v>
      </c>
    </row>
    <row r="181" spans="1:9" s="80" customFormat="1" ht="12.75" hidden="1" customHeight="1" thickBot="1" x14ac:dyDescent="0.25">
      <c r="A181" s="49" t="s">
        <v>73</v>
      </c>
      <c r="B181" s="209">
        <v>8.3450000000000006</v>
      </c>
      <c r="C181" s="209">
        <v>0</v>
      </c>
      <c r="D181" s="209">
        <v>8.3450000000000006</v>
      </c>
      <c r="E181" s="152"/>
      <c r="F181" s="152">
        <v>8.3450000000000006</v>
      </c>
      <c r="G181" s="152">
        <v>8.3450000000000006</v>
      </c>
      <c r="H181" s="209">
        <v>4.5</v>
      </c>
      <c r="I181" s="152">
        <v>0</v>
      </c>
    </row>
    <row r="182" spans="1:9" s="80" customFormat="1" ht="12.75" hidden="1" customHeight="1" thickBot="1" x14ac:dyDescent="0.25">
      <c r="A182" s="50" t="s">
        <v>74</v>
      </c>
      <c r="B182" s="209">
        <v>2090985.0000000002</v>
      </c>
      <c r="C182" s="209">
        <v>0</v>
      </c>
      <c r="D182" s="209">
        <v>2090985.0000000002</v>
      </c>
      <c r="E182" s="167"/>
      <c r="F182" s="152">
        <v>2414738</v>
      </c>
      <c r="G182" s="152">
        <v>2090985.0000000002</v>
      </c>
      <c r="H182" s="209">
        <v>323753</v>
      </c>
      <c r="I182" s="167">
        <v>0</v>
      </c>
    </row>
    <row r="183" spans="1:9" s="80" customFormat="1" ht="12.75" hidden="1" customHeight="1" thickBot="1" x14ac:dyDescent="0.25">
      <c r="A183" s="49" t="s">
        <v>75</v>
      </c>
      <c r="B183" s="209">
        <v>-96782829.448000044</v>
      </c>
      <c r="C183" s="209">
        <v>-1906557.0000000009</v>
      </c>
      <c r="D183" s="209">
        <v>-98689386.448000044</v>
      </c>
      <c r="E183" s="173"/>
      <c r="F183" s="173">
        <v>2414746.3450000002</v>
      </c>
      <c r="G183" s="173">
        <v>2090993.3450000002</v>
      </c>
      <c r="H183" s="209">
        <v>-11079442.911999993</v>
      </c>
      <c r="I183" s="173">
        <v>0</v>
      </c>
    </row>
    <row r="184" spans="1:9" s="80" customFormat="1" ht="12.75" hidden="1" customHeight="1" thickBot="1" x14ac:dyDescent="0.25">
      <c r="A184" s="49" t="s">
        <v>76</v>
      </c>
      <c r="B184" s="209" t="e">
        <v>#VALUE!</v>
      </c>
      <c r="C184" s="209">
        <v>0</v>
      </c>
      <c r="D184" s="209">
        <v>0</v>
      </c>
      <c r="E184" s="152"/>
      <c r="F184" s="152">
        <v>3066727.8581500002</v>
      </c>
      <c r="G184" s="152">
        <v>2655561.5481500002</v>
      </c>
      <c r="H184" s="209">
        <v>0</v>
      </c>
      <c r="I184" s="152">
        <v>0</v>
      </c>
    </row>
    <row r="185" spans="1:9" s="80" customFormat="1" ht="24.75" hidden="1" customHeight="1" x14ac:dyDescent="0.2">
      <c r="A185" s="267" t="s">
        <v>290</v>
      </c>
      <c r="B185" s="152">
        <v>0</v>
      </c>
      <c r="C185" s="152">
        <v>0</v>
      </c>
      <c r="D185" s="207">
        <v>0</v>
      </c>
      <c r="E185" s="207"/>
      <c r="F185" s="152">
        <v>0</v>
      </c>
      <c r="G185" s="152">
        <v>0</v>
      </c>
      <c r="H185" s="152">
        <v>0</v>
      </c>
      <c r="I185" s="207">
        <v>0</v>
      </c>
    </row>
    <row r="186" spans="1:9" s="80" customFormat="1" ht="12.75" hidden="1" customHeight="1" thickBot="1" x14ac:dyDescent="0.25">
      <c r="A186" s="49" t="s">
        <v>73</v>
      </c>
      <c r="B186" s="152">
        <v>-129872339.35599995</v>
      </c>
      <c r="C186" s="152">
        <v>220768.77000000048</v>
      </c>
      <c r="D186" s="152">
        <v>0</v>
      </c>
      <c r="E186" s="152"/>
      <c r="F186" s="152">
        <v>-180431542.43999997</v>
      </c>
      <c r="G186" s="152">
        <v>-129651570.58599997</v>
      </c>
      <c r="H186" s="152">
        <v>-50779971.854000002</v>
      </c>
      <c r="I186" s="152">
        <v>0</v>
      </c>
    </row>
    <row r="187" spans="1:9" s="80" customFormat="1" ht="12.75" hidden="1" customHeight="1" thickBot="1" x14ac:dyDescent="0.25">
      <c r="A187" s="50" t="s">
        <v>74</v>
      </c>
      <c r="B187" s="152">
        <v>-18416734.600116007</v>
      </c>
      <c r="C187" s="152">
        <v>0</v>
      </c>
      <c r="D187" s="167">
        <v>0</v>
      </c>
      <c r="E187" s="167"/>
      <c r="F187" s="152">
        <v>-15492235.265568973</v>
      </c>
      <c r="G187" s="152">
        <v>-18416734.600116007</v>
      </c>
      <c r="H187" s="152">
        <v>2924499.3345470335</v>
      </c>
      <c r="I187" s="167">
        <v>0</v>
      </c>
    </row>
    <row r="188" spans="1:9" s="80" customFormat="1" ht="12.75" hidden="1" customHeight="1" thickBot="1" x14ac:dyDescent="0.25">
      <c r="A188" s="49" t="s">
        <v>75</v>
      </c>
      <c r="B188" s="152">
        <v>-148289073.95611593</v>
      </c>
      <c r="C188" s="152">
        <v>220768.77000000048</v>
      </c>
      <c r="D188" s="173">
        <v>0</v>
      </c>
      <c r="E188" s="173"/>
      <c r="F188" s="366">
        <v>-195923777.70556894</v>
      </c>
      <c r="G188" s="152">
        <v>-148068305.18611595</v>
      </c>
      <c r="H188" s="152">
        <v>-47855472.519452967</v>
      </c>
      <c r="I188" s="173">
        <v>0</v>
      </c>
    </row>
    <row r="189" spans="1:9" s="80" customFormat="1" ht="12.75" hidden="1" customHeight="1" thickBot="1" x14ac:dyDescent="0.25">
      <c r="A189" s="49" t="s">
        <v>76</v>
      </c>
      <c r="B189" s="152">
        <v>-188327123.92426723</v>
      </c>
      <c r="C189" s="152">
        <v>280376.33790000062</v>
      </c>
      <c r="D189" s="152">
        <v>0</v>
      </c>
      <c r="E189" s="152"/>
      <c r="F189" s="152">
        <v>-248823197.68607256</v>
      </c>
      <c r="G189" s="152">
        <v>-188046747.58636725</v>
      </c>
      <c r="H189" s="152">
        <v>-60776450.099705271</v>
      </c>
      <c r="I189" s="152">
        <v>0</v>
      </c>
    </row>
  </sheetData>
  <pageMargins left="0.70866141732283472" right="0.70866141732283472" top="0" bottom="0" header="0.31496062992125984" footer="0.31496062992125984"/>
  <pageSetup paperSize="8" scale="73" fitToHeight="0" orientation="landscape" r:id="rId1"/>
  <rowBreaks count="2" manualBreakCount="2">
    <brk id="42" max="16383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8"/>
  <sheetViews>
    <sheetView view="pageBreakPreview" topLeftCell="A7" zoomScale="60" zoomScaleNormal="100" workbookViewId="0">
      <selection activeCell="A7" sqref="A1:XFD1048576"/>
    </sheetView>
  </sheetViews>
  <sheetFormatPr defaultRowHeight="12.75" x14ac:dyDescent="0.2"/>
  <cols>
    <col min="1" max="1" width="29.7109375" style="605" customWidth="1"/>
    <col min="2" max="2" width="13.5703125" style="605" customWidth="1"/>
    <col min="3" max="3" width="15.28515625" style="605" customWidth="1"/>
    <col min="4" max="4" width="19.140625" style="605" customWidth="1"/>
    <col min="5" max="6" width="14.28515625" style="605" customWidth="1"/>
    <col min="7" max="7" width="13.42578125" style="605" customWidth="1"/>
    <col min="8" max="9" width="14.28515625" style="605" hidden="1" customWidth="1"/>
    <col min="10" max="10" width="13.42578125" style="605" hidden="1" customWidth="1"/>
    <col min="11" max="12" width="14.28515625" style="605" hidden="1" customWidth="1"/>
    <col min="13" max="13" width="13.42578125" style="605" hidden="1" customWidth="1"/>
    <col min="14" max="15" width="14.28515625" style="605" customWidth="1"/>
    <col min="16" max="16" width="13.42578125" style="605" customWidth="1"/>
    <col min="17" max="17" width="17.140625" style="605" customWidth="1"/>
    <col min="18" max="16384" width="9.140625" style="605"/>
  </cols>
  <sheetData>
    <row r="1" spans="1:16" s="1" customFormat="1" ht="46.9" customHeight="1" x14ac:dyDescent="0.2">
      <c r="A1" s="39" t="s">
        <v>77</v>
      </c>
      <c r="B1" s="1042" t="s">
        <v>372</v>
      </c>
      <c r="C1" s="1042"/>
      <c r="D1" s="1042"/>
      <c r="E1" s="1036" t="s">
        <v>404</v>
      </c>
      <c r="F1" s="1037"/>
      <c r="G1" s="1038"/>
      <c r="H1" s="1036" t="s">
        <v>405</v>
      </c>
      <c r="I1" s="1037"/>
      <c r="J1" s="1038"/>
      <c r="K1" s="1036" t="s">
        <v>403</v>
      </c>
      <c r="L1" s="1037"/>
      <c r="M1" s="1038"/>
      <c r="N1" s="1036" t="s">
        <v>378</v>
      </c>
      <c r="O1" s="1037"/>
      <c r="P1" s="1038"/>
    </row>
    <row r="2" spans="1:16" s="1" customFormat="1" ht="25.9" customHeight="1" x14ac:dyDescent="0.2">
      <c r="A2" s="40" t="s">
        <v>72</v>
      </c>
      <c r="B2" s="47" t="s">
        <v>456</v>
      </c>
      <c r="D2" s="41" t="s">
        <v>463</v>
      </c>
      <c r="E2" s="47" t="s">
        <v>456</v>
      </c>
      <c r="G2" s="41" t="s">
        <v>463</v>
      </c>
      <c r="H2" s="47" t="s">
        <v>78</v>
      </c>
      <c r="J2" s="41" t="s">
        <v>71</v>
      </c>
      <c r="K2" s="47" t="s">
        <v>78</v>
      </c>
      <c r="M2" s="41" t="s">
        <v>71</v>
      </c>
      <c r="N2" s="47" t="s">
        <v>456</v>
      </c>
      <c r="P2" s="41" t="s">
        <v>463</v>
      </c>
    </row>
    <row r="3" spans="1:16" s="1" customFormat="1" ht="43.15" customHeight="1" x14ac:dyDescent="0.2">
      <c r="A3" s="40"/>
      <c r="B3" s="1039" t="s">
        <v>31</v>
      </c>
      <c r="C3" s="1040"/>
      <c r="D3" s="1041"/>
      <c r="E3" s="1039" t="s">
        <v>31</v>
      </c>
      <c r="F3" s="1040"/>
      <c r="G3" s="1041"/>
      <c r="H3" s="1039" t="s">
        <v>31</v>
      </c>
      <c r="I3" s="1040"/>
      <c r="J3" s="1041"/>
      <c r="K3" s="1039" t="s">
        <v>31</v>
      </c>
      <c r="L3" s="1040"/>
      <c r="M3" s="1041"/>
      <c r="N3" s="1039" t="s">
        <v>31</v>
      </c>
      <c r="O3" s="1040"/>
      <c r="P3" s="1041"/>
    </row>
    <row r="4" spans="1:16" s="1" customFormat="1" ht="24" customHeight="1" x14ac:dyDescent="0.2">
      <c r="A4" s="42"/>
      <c r="B4" s="43" t="s">
        <v>14</v>
      </c>
      <c r="C4" s="43" t="s">
        <v>32</v>
      </c>
      <c r="D4" s="43" t="s">
        <v>12</v>
      </c>
      <c r="E4" s="43" t="s">
        <v>14</v>
      </c>
      <c r="F4" s="43" t="s">
        <v>32</v>
      </c>
      <c r="G4" s="43" t="s">
        <v>12</v>
      </c>
      <c r="H4" s="43" t="s">
        <v>14</v>
      </c>
      <c r="I4" s="43" t="s">
        <v>32</v>
      </c>
      <c r="J4" s="43" t="s">
        <v>12</v>
      </c>
      <c r="K4" s="43" t="s">
        <v>14</v>
      </c>
      <c r="L4" s="43" t="s">
        <v>32</v>
      </c>
      <c r="M4" s="43" t="s">
        <v>12</v>
      </c>
      <c r="N4" s="43" t="s">
        <v>14</v>
      </c>
      <c r="O4" s="43" t="s">
        <v>32</v>
      </c>
      <c r="P4" s="43" t="s">
        <v>12</v>
      </c>
    </row>
    <row r="5" spans="1:16" s="1" customFormat="1" ht="15" customHeight="1" thickBot="1" x14ac:dyDescent="0.25">
      <c r="A5" s="104" t="s">
        <v>124</v>
      </c>
      <c r="B5" s="258"/>
      <c r="C5" s="258"/>
      <c r="D5" s="258">
        <v>0</v>
      </c>
      <c r="E5" s="258"/>
      <c r="F5" s="258"/>
      <c r="G5" s="258">
        <v>0</v>
      </c>
      <c r="H5" s="105"/>
      <c r="I5" s="105"/>
      <c r="J5" s="105">
        <v>0</v>
      </c>
      <c r="K5" s="105"/>
      <c r="L5" s="105"/>
      <c r="M5" s="105">
        <v>0</v>
      </c>
      <c r="N5" s="105"/>
      <c r="O5" s="105"/>
      <c r="P5" s="105">
        <v>0</v>
      </c>
    </row>
    <row r="6" spans="1:16" s="1" customFormat="1" ht="15" customHeight="1" thickBot="1" x14ac:dyDescent="0.3">
      <c r="A6" s="106" t="s">
        <v>148</v>
      </c>
      <c r="B6" s="259">
        <v>43976050.799999997</v>
      </c>
      <c r="C6" s="259">
        <v>2080000.0000000002</v>
      </c>
      <c r="D6" s="259">
        <v>46056050.799999997</v>
      </c>
      <c r="E6" s="259">
        <v>66073840.200000003</v>
      </c>
      <c r="F6" s="259">
        <v>2893159</v>
      </c>
      <c r="G6" s="259">
        <v>68966999.200000003</v>
      </c>
      <c r="H6" s="48">
        <v>1.5024959949336789</v>
      </c>
      <c r="I6" s="48">
        <v>1.3909418269230767</v>
      </c>
      <c r="J6" s="48">
        <v>1.497457945308676</v>
      </c>
      <c r="K6" s="354">
        <v>-44085814.800000004</v>
      </c>
      <c r="L6" s="354">
        <v>-1853159</v>
      </c>
      <c r="M6" s="354">
        <v>-45938973.800000004</v>
      </c>
      <c r="N6" s="354">
        <v>-22097789.400000006</v>
      </c>
      <c r="O6" s="354">
        <v>-813158.99999999977</v>
      </c>
      <c r="P6" s="354">
        <v>-22910948.400000006</v>
      </c>
    </row>
    <row r="7" spans="1:16" s="1" customFormat="1" ht="13.5" customHeight="1" thickBot="1" x14ac:dyDescent="0.3">
      <c r="A7" s="107" t="s">
        <v>126</v>
      </c>
      <c r="B7" s="355">
        <v>36458152</v>
      </c>
      <c r="C7" s="355">
        <v>1593869.7318007667</v>
      </c>
      <c r="D7" s="356">
        <v>38052021.731800765</v>
      </c>
      <c r="E7" s="355">
        <v>55877064.200000003</v>
      </c>
      <c r="F7" s="355">
        <v>2520986</v>
      </c>
      <c r="G7" s="356">
        <v>58398050.200000003</v>
      </c>
      <c r="H7" s="357">
        <v>1.5326356695204959</v>
      </c>
      <c r="I7" s="357">
        <v>1.5816763124999995</v>
      </c>
      <c r="J7" s="358">
        <v>1.5346898152114661</v>
      </c>
      <c r="K7" s="354">
        <v>-37647988.200000003</v>
      </c>
      <c r="L7" s="354">
        <v>-1724051.1340996167</v>
      </c>
      <c r="M7" s="354">
        <v>-39372039.334099621</v>
      </c>
      <c r="N7" s="354">
        <v>-19418912.200000003</v>
      </c>
      <c r="O7" s="354">
        <v>-927116.26819923334</v>
      </c>
      <c r="P7" s="354">
        <v>-20346028.468199238</v>
      </c>
    </row>
    <row r="8" spans="1:16" s="1" customFormat="1" ht="13.5" customHeight="1" thickBot="1" x14ac:dyDescent="0.3">
      <c r="A8" s="107" t="s">
        <v>149</v>
      </c>
      <c r="B8" s="356">
        <v>1200000</v>
      </c>
      <c r="C8" s="356">
        <v>0</v>
      </c>
      <c r="D8" s="356">
        <v>1200000</v>
      </c>
      <c r="E8" s="356">
        <v>2317000</v>
      </c>
      <c r="F8" s="356"/>
      <c r="G8" s="356">
        <v>2317000</v>
      </c>
      <c r="H8" s="357">
        <v>1.9308333333333334</v>
      </c>
      <c r="I8" s="357"/>
      <c r="J8" s="358">
        <v>1.9308333333333334</v>
      </c>
      <c r="K8" s="354">
        <v>-1717000</v>
      </c>
      <c r="L8" s="354">
        <v>0</v>
      </c>
      <c r="M8" s="354">
        <v>-1717000</v>
      </c>
      <c r="N8" s="354">
        <v>-1117000</v>
      </c>
      <c r="O8" s="354">
        <v>0</v>
      </c>
      <c r="P8" s="354">
        <v>-1117000</v>
      </c>
    </row>
    <row r="9" spans="1:16" s="1" customFormat="1" ht="13.5" customHeight="1" thickBot="1" x14ac:dyDescent="0.3">
      <c r="A9" s="108" t="s">
        <v>129</v>
      </c>
      <c r="B9" s="359">
        <v>6317898.7999999998</v>
      </c>
      <c r="C9" s="359">
        <v>486130.26819923357</v>
      </c>
      <c r="D9" s="356">
        <v>6804029.0681992332</v>
      </c>
      <c r="E9" s="356">
        <v>7879776</v>
      </c>
      <c r="F9" s="355">
        <v>372173</v>
      </c>
      <c r="G9" s="356">
        <v>8251949</v>
      </c>
      <c r="H9" s="357">
        <v>1.2472146594054341</v>
      </c>
      <c r="I9" s="357">
        <v>0.76558285781841129</v>
      </c>
      <c r="J9" s="358">
        <v>1.2128033136378085</v>
      </c>
      <c r="K9" s="354">
        <v>-4720826.5999999996</v>
      </c>
      <c r="L9" s="354">
        <v>-129107.86590038321</v>
      </c>
      <c r="M9" s="354">
        <v>-4849934.4659003839</v>
      </c>
      <c r="N9" s="354">
        <v>-1561877.2000000002</v>
      </c>
      <c r="O9" s="354">
        <v>113957.26819923357</v>
      </c>
      <c r="P9" s="354">
        <v>-1447919.9318007668</v>
      </c>
    </row>
    <row r="10" spans="1:16" s="1" customFormat="1" ht="13.5" customHeight="1" thickBot="1" x14ac:dyDescent="0.3">
      <c r="A10" s="106" t="s">
        <v>130</v>
      </c>
      <c r="B10" s="360">
        <v>73053986</v>
      </c>
      <c r="C10" s="360">
        <v>2362205</v>
      </c>
      <c r="D10" s="360">
        <v>75416191</v>
      </c>
      <c r="E10" s="360">
        <v>23885540.899999999</v>
      </c>
      <c r="F10" s="360">
        <v>0</v>
      </c>
      <c r="G10" s="360">
        <v>23885540.899999999</v>
      </c>
      <c r="H10" s="358">
        <v>0.32695739422076159</v>
      </c>
      <c r="I10" s="358"/>
      <c r="J10" s="358">
        <v>0.31671635206291443</v>
      </c>
      <c r="K10" s="354">
        <v>12641452.100000001</v>
      </c>
      <c r="L10" s="354">
        <v>1181102.5</v>
      </c>
      <c r="M10" s="354">
        <v>13822554.600000001</v>
      </c>
      <c r="N10" s="354">
        <v>49168445.100000001</v>
      </c>
      <c r="O10" s="354">
        <v>2362205</v>
      </c>
      <c r="P10" s="354">
        <v>51530650.100000001</v>
      </c>
    </row>
    <row r="11" spans="1:16" s="1" customFormat="1" ht="13.5" customHeight="1" thickBot="1" x14ac:dyDescent="0.3">
      <c r="A11" s="109" t="s">
        <v>155</v>
      </c>
      <c r="B11" s="362">
        <v>3636000</v>
      </c>
      <c r="C11" s="362"/>
      <c r="D11" s="362">
        <v>3636000</v>
      </c>
      <c r="E11" s="356">
        <v>1282474.8500000001</v>
      </c>
      <c r="F11" s="362"/>
      <c r="G11" s="362">
        <v>1282474.8500000001</v>
      </c>
      <c r="H11" s="357">
        <v>0.35271585533553357</v>
      </c>
      <c r="I11" s="357"/>
      <c r="J11" s="358">
        <v>0.35271585533553357</v>
      </c>
      <c r="K11" s="354">
        <v>535525.14999999991</v>
      </c>
      <c r="L11" s="354">
        <v>0</v>
      </c>
      <c r="M11" s="354">
        <v>535525.14999999991</v>
      </c>
      <c r="N11" s="354">
        <v>2353525.15</v>
      </c>
      <c r="O11" s="354">
        <v>0</v>
      </c>
      <c r="P11" s="354">
        <v>2353525.15</v>
      </c>
    </row>
    <row r="12" spans="1:16" s="1" customFormat="1" ht="13.5" customHeight="1" thickBot="1" x14ac:dyDescent="0.3">
      <c r="A12" s="107" t="s">
        <v>150</v>
      </c>
      <c r="B12" s="356">
        <v>25210000</v>
      </c>
      <c r="C12" s="356"/>
      <c r="D12" s="356">
        <v>25210000</v>
      </c>
      <c r="E12" s="356">
        <v>15169675.359999999</v>
      </c>
      <c r="F12" s="356"/>
      <c r="G12" s="356">
        <v>15169675.359999999</v>
      </c>
      <c r="H12" s="357">
        <v>0.60173246172153905</v>
      </c>
      <c r="I12" s="357"/>
      <c r="J12" s="358">
        <v>0.60173246172153905</v>
      </c>
      <c r="K12" s="354">
        <v>-2564675.3599999994</v>
      </c>
      <c r="L12" s="354">
        <v>0</v>
      </c>
      <c r="M12" s="354">
        <v>-2564675.3599999994</v>
      </c>
      <c r="N12" s="354">
        <v>10040324.640000001</v>
      </c>
      <c r="O12" s="354">
        <v>0</v>
      </c>
      <c r="P12" s="354">
        <v>10040324.640000001</v>
      </c>
    </row>
    <row r="13" spans="1:16" s="1" customFormat="1" ht="13.5" customHeight="1" thickBot="1" x14ac:dyDescent="0.3">
      <c r="A13" s="107" t="s">
        <v>133</v>
      </c>
      <c r="B13" s="356">
        <v>43828000</v>
      </c>
      <c r="C13" s="601">
        <v>2362205</v>
      </c>
      <c r="D13" s="356">
        <v>46190205</v>
      </c>
      <c r="E13" s="356">
        <v>7433390.6899999995</v>
      </c>
      <c r="F13" s="356"/>
      <c r="G13" s="356">
        <v>7433390.6899999995</v>
      </c>
      <c r="H13" s="357">
        <v>0.16960369375741535</v>
      </c>
      <c r="I13" s="357"/>
      <c r="J13" s="358">
        <v>0.16093002163553938</v>
      </c>
      <c r="K13" s="354">
        <v>14480609.310000001</v>
      </c>
      <c r="L13" s="354">
        <v>1181102.5</v>
      </c>
      <c r="M13" s="354">
        <v>15661711.810000001</v>
      </c>
      <c r="N13" s="354">
        <v>36394609.310000002</v>
      </c>
      <c r="O13" s="354">
        <v>2362205</v>
      </c>
      <c r="P13" s="354">
        <v>38756814.310000002</v>
      </c>
    </row>
    <row r="14" spans="1:16" s="1" customFormat="1" ht="13.5" customHeight="1" thickBot="1" x14ac:dyDescent="0.25">
      <c r="A14" s="107" t="s">
        <v>131</v>
      </c>
      <c r="B14" s="356">
        <v>379986</v>
      </c>
      <c r="C14" s="356"/>
      <c r="D14" s="356">
        <v>379986</v>
      </c>
      <c r="E14" s="356">
        <v>0</v>
      </c>
      <c r="F14" s="356"/>
      <c r="G14" s="356">
        <v>0</v>
      </c>
      <c r="H14" s="361"/>
      <c r="I14" s="361"/>
      <c r="J14" s="358"/>
      <c r="K14" s="354">
        <v>189993</v>
      </c>
      <c r="L14" s="354">
        <v>0</v>
      </c>
      <c r="M14" s="354">
        <v>189993</v>
      </c>
      <c r="N14" s="354">
        <v>379986</v>
      </c>
      <c r="O14" s="354">
        <v>0</v>
      </c>
      <c r="P14" s="354">
        <v>379986</v>
      </c>
    </row>
    <row r="15" spans="1:16" s="1" customFormat="1" ht="13.5" customHeight="1" thickBot="1" x14ac:dyDescent="0.25">
      <c r="A15" s="110" t="s">
        <v>134</v>
      </c>
      <c r="B15" s="363">
        <v>117030036.8</v>
      </c>
      <c r="C15" s="363">
        <v>4442205</v>
      </c>
      <c r="D15" s="363">
        <v>121472241.8</v>
      </c>
      <c r="E15" s="363">
        <v>89959381.099999994</v>
      </c>
      <c r="F15" s="363">
        <v>2893159</v>
      </c>
      <c r="G15" s="363">
        <v>92852540.099999994</v>
      </c>
      <c r="H15" s="358">
        <v>0.76868625832987858</v>
      </c>
      <c r="I15" s="364">
        <v>1.3909418269230767</v>
      </c>
      <c r="J15" s="358">
        <v>0.76439307222862163</v>
      </c>
      <c r="K15" s="354">
        <v>-31444362.699999996</v>
      </c>
      <c r="L15" s="354">
        <v>-672056.5</v>
      </c>
      <c r="M15" s="354">
        <v>-32116419.199999996</v>
      </c>
      <c r="N15" s="354">
        <v>27070655.700000003</v>
      </c>
      <c r="O15" s="354">
        <v>1549046</v>
      </c>
      <c r="P15" s="354">
        <v>28619701.700000003</v>
      </c>
    </row>
    <row r="16" spans="1:16" s="1" customFormat="1" ht="13.5" customHeight="1" thickBot="1" x14ac:dyDescent="0.25">
      <c r="A16" s="111" t="s">
        <v>135</v>
      </c>
      <c r="B16" s="262"/>
      <c r="C16" s="262"/>
      <c r="D16" s="262">
        <v>0</v>
      </c>
      <c r="E16" s="262"/>
      <c r="F16" s="262"/>
      <c r="G16" s="262">
        <v>0</v>
      </c>
      <c r="H16" s="120"/>
      <c r="I16" s="120"/>
      <c r="J16" s="48"/>
      <c r="K16" s="354">
        <v>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</row>
    <row r="17" spans="1:17" s="1" customFormat="1" ht="13.5" customHeight="1" thickBot="1" x14ac:dyDescent="0.3">
      <c r="A17" s="107" t="s">
        <v>136</v>
      </c>
      <c r="B17" s="258"/>
      <c r="C17" s="258"/>
      <c r="D17" s="258">
        <v>0</v>
      </c>
      <c r="E17" s="258">
        <v>108804</v>
      </c>
      <c r="F17" s="258"/>
      <c r="G17" s="258">
        <v>108804</v>
      </c>
      <c r="H17" s="116"/>
      <c r="I17" s="117"/>
      <c r="J17" s="48" t="e">
        <v>#DIV/0!</v>
      </c>
      <c r="K17" s="354">
        <v>-108804</v>
      </c>
      <c r="L17" s="354">
        <v>0</v>
      </c>
      <c r="M17" s="354">
        <v>-108804</v>
      </c>
      <c r="N17" s="354">
        <v>-108804</v>
      </c>
      <c r="O17" s="354">
        <v>0</v>
      </c>
      <c r="P17" s="354">
        <v>-108804</v>
      </c>
    </row>
    <row r="18" spans="1:17" s="1" customFormat="1" ht="13.5" customHeight="1" thickBot="1" x14ac:dyDescent="0.25">
      <c r="A18" s="109" t="s">
        <v>137</v>
      </c>
      <c r="B18" s="260"/>
      <c r="C18" s="260"/>
      <c r="D18" s="260">
        <v>0</v>
      </c>
      <c r="E18" s="260"/>
      <c r="F18" s="260"/>
      <c r="G18" s="260">
        <v>0</v>
      </c>
      <c r="H18" s="118"/>
      <c r="I18" s="118"/>
      <c r="J18" s="48"/>
      <c r="K18" s="354">
        <v>0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</row>
    <row r="19" spans="1:17" s="1" customFormat="1" ht="13.5" customHeight="1" thickBot="1" x14ac:dyDescent="0.25">
      <c r="A19" s="112" t="s">
        <v>138</v>
      </c>
      <c r="B19" s="261">
        <v>0</v>
      </c>
      <c r="C19" s="261">
        <v>0</v>
      </c>
      <c r="D19" s="261">
        <v>0</v>
      </c>
      <c r="E19" s="261">
        <v>108804</v>
      </c>
      <c r="F19" s="261">
        <v>0</v>
      </c>
      <c r="G19" s="261">
        <v>108804</v>
      </c>
      <c r="H19" s="48"/>
      <c r="I19" s="119">
        <v>0</v>
      </c>
      <c r="J19" s="48" t="e">
        <v>#DIV/0!</v>
      </c>
      <c r="K19" s="354">
        <v>-108804</v>
      </c>
      <c r="L19" s="354">
        <v>0</v>
      </c>
      <c r="M19" s="354">
        <v>-108804</v>
      </c>
      <c r="N19" s="354">
        <v>-108804</v>
      </c>
      <c r="O19" s="354">
        <v>0</v>
      </c>
      <c r="P19" s="354">
        <v>-108804</v>
      </c>
    </row>
    <row r="20" spans="1:17" s="1" customFormat="1" ht="13.5" customHeight="1" thickBot="1" x14ac:dyDescent="0.25">
      <c r="A20" s="112" t="s">
        <v>139</v>
      </c>
      <c r="B20" s="261">
        <v>117030036.8</v>
      </c>
      <c r="C20" s="261">
        <v>4442205</v>
      </c>
      <c r="D20" s="261">
        <v>121472241.8</v>
      </c>
      <c r="E20" s="261">
        <v>90068185.099999994</v>
      </c>
      <c r="F20" s="261">
        <v>2893159</v>
      </c>
      <c r="G20" s="261">
        <v>92961344.099999994</v>
      </c>
      <c r="H20" s="48">
        <v>0.76961596836821633</v>
      </c>
      <c r="I20" s="119">
        <v>1.3909418269230767</v>
      </c>
      <c r="J20" s="48">
        <v>0.76528878303783798</v>
      </c>
      <c r="K20" s="354">
        <v>-31553166.699999996</v>
      </c>
      <c r="L20" s="354">
        <v>-672056.5</v>
      </c>
      <c r="M20" s="354">
        <v>-32225223.199999996</v>
      </c>
      <c r="N20" s="354">
        <v>26961851.700000003</v>
      </c>
      <c r="O20" s="354">
        <v>1549046</v>
      </c>
      <c r="P20" s="354">
        <v>28510897.700000003</v>
      </c>
    </row>
    <row r="21" spans="1:17" s="1" customFormat="1" ht="13.5" customHeight="1" thickBot="1" x14ac:dyDescent="0.25">
      <c r="A21" s="113" t="s">
        <v>140</v>
      </c>
      <c r="B21" s="262"/>
      <c r="C21" s="262"/>
      <c r="D21" s="262">
        <v>0</v>
      </c>
      <c r="E21" s="262"/>
      <c r="F21" s="262"/>
      <c r="G21" s="262">
        <v>0</v>
      </c>
      <c r="H21" s="120"/>
      <c r="I21" s="120"/>
      <c r="J21" s="48"/>
      <c r="K21" s="354">
        <v>0</v>
      </c>
      <c r="L21" s="354">
        <v>0</v>
      </c>
      <c r="M21" s="354">
        <v>0</v>
      </c>
      <c r="N21" s="354">
        <v>0</v>
      </c>
      <c r="O21" s="354">
        <v>0</v>
      </c>
      <c r="P21" s="354">
        <v>0</v>
      </c>
    </row>
    <row r="22" spans="1:17" s="1" customFormat="1" ht="13.5" customHeight="1" thickBot="1" x14ac:dyDescent="0.25">
      <c r="A22" s="104" t="s">
        <v>141</v>
      </c>
      <c r="B22" s="258"/>
      <c r="C22" s="258"/>
      <c r="D22" s="258">
        <v>0</v>
      </c>
      <c r="E22" s="258"/>
      <c r="F22" s="258"/>
      <c r="G22" s="258">
        <v>0</v>
      </c>
      <c r="H22" s="117"/>
      <c r="I22" s="117"/>
      <c r="J22" s="48"/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</row>
    <row r="23" spans="1:17" s="1" customFormat="1" ht="13.5" customHeight="1" thickBot="1" x14ac:dyDescent="0.3">
      <c r="A23" s="114" t="s">
        <v>156</v>
      </c>
      <c r="B23" s="258"/>
      <c r="C23" s="258"/>
      <c r="D23" s="258">
        <v>0</v>
      </c>
      <c r="E23" s="258">
        <v>0</v>
      </c>
      <c r="F23" s="258"/>
      <c r="G23" s="258">
        <v>0</v>
      </c>
      <c r="H23" s="116"/>
      <c r="I23" s="117"/>
      <c r="J23" s="48"/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</row>
    <row r="24" spans="1:17" s="1" customFormat="1" ht="13.5" customHeight="1" thickBot="1" x14ac:dyDescent="0.25">
      <c r="A24" s="115" t="s">
        <v>143</v>
      </c>
      <c r="B24" s="260">
        <v>0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48"/>
      <c r="I24" s="48"/>
      <c r="J24" s="48"/>
      <c r="K24" s="354">
        <v>0</v>
      </c>
      <c r="L24" s="354">
        <v>0</v>
      </c>
      <c r="M24" s="354">
        <v>0</v>
      </c>
      <c r="N24" s="354">
        <v>0</v>
      </c>
      <c r="O24" s="354">
        <v>0</v>
      </c>
      <c r="P24" s="354">
        <v>0</v>
      </c>
    </row>
    <row r="25" spans="1:17" s="1" customFormat="1" ht="13.5" customHeight="1" thickBot="1" x14ac:dyDescent="0.25">
      <c r="A25" s="112" t="s">
        <v>147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48"/>
      <c r="I25" s="48"/>
      <c r="J25" s="48"/>
      <c r="K25" s="354">
        <v>0</v>
      </c>
      <c r="L25" s="354">
        <v>0</v>
      </c>
      <c r="M25" s="354">
        <v>0</v>
      </c>
      <c r="N25" s="354">
        <v>0</v>
      </c>
      <c r="O25" s="354">
        <v>0</v>
      </c>
      <c r="P25" s="354">
        <v>0</v>
      </c>
    </row>
    <row r="26" spans="1:17" s="1" customFormat="1" ht="13.5" customHeight="1" thickBot="1" x14ac:dyDescent="0.25">
      <c r="A26" s="112" t="s">
        <v>73</v>
      </c>
      <c r="B26" s="261">
        <v>117030036.8</v>
      </c>
      <c r="C26" s="261">
        <v>4442205</v>
      </c>
      <c r="D26" s="261">
        <v>121472241.8</v>
      </c>
      <c r="E26" s="261">
        <v>90068185.099999994</v>
      </c>
      <c r="F26" s="261">
        <v>2893159</v>
      </c>
      <c r="G26" s="261">
        <v>92961344.099999994</v>
      </c>
      <c r="H26" s="48">
        <v>0.76961596836821633</v>
      </c>
      <c r="I26" s="119">
        <v>1.3909418269230767</v>
      </c>
      <c r="J26" s="48">
        <v>0.76528878303783798</v>
      </c>
      <c r="K26" s="354">
        <v>-31553166.699999996</v>
      </c>
      <c r="L26" s="354">
        <v>-672056.5</v>
      </c>
      <c r="M26" s="354">
        <v>-32225223.199999996</v>
      </c>
      <c r="N26" s="354">
        <v>26961851.700000003</v>
      </c>
      <c r="O26" s="354">
        <v>1549046</v>
      </c>
      <c r="P26" s="354">
        <v>28510897.700000003</v>
      </c>
    </row>
    <row r="27" spans="1:17" s="1" customFormat="1" ht="13.5" thickBot="1" x14ac:dyDescent="0.25">
      <c r="A27" s="44" t="s">
        <v>73</v>
      </c>
      <c r="B27" s="263">
        <v>117030036.8</v>
      </c>
      <c r="C27" s="263">
        <v>4442205</v>
      </c>
      <c r="D27" s="263">
        <v>121472241.8</v>
      </c>
      <c r="E27" s="263">
        <v>90068176.100000009</v>
      </c>
      <c r="F27" s="263">
        <v>2893159</v>
      </c>
      <c r="G27" s="263">
        <v>92961335.100000009</v>
      </c>
      <c r="H27" s="48">
        <v>0.76961589146488252</v>
      </c>
      <c r="I27" s="48">
        <v>0.65128894321626307</v>
      </c>
      <c r="J27" s="48">
        <v>0.76528870894683698</v>
      </c>
      <c r="K27" s="354">
        <v>-31553157.70000001</v>
      </c>
      <c r="L27" s="354">
        <v>-672056.5</v>
      </c>
      <c r="M27" s="354">
        <v>-32225214.20000001</v>
      </c>
      <c r="N27" s="354">
        <v>26961860.699999988</v>
      </c>
      <c r="O27" s="354">
        <v>1549046</v>
      </c>
      <c r="P27" s="354">
        <v>28510906.699999988</v>
      </c>
    </row>
    <row r="28" spans="1:17" s="1" customFormat="1" ht="13.5" thickBot="1" x14ac:dyDescent="0.25">
      <c r="A28" s="45" t="s">
        <v>74</v>
      </c>
      <c r="B28" s="264">
        <v>15553585.809318436</v>
      </c>
      <c r="C28" s="264"/>
      <c r="D28" s="264">
        <v>15553585.809318436</v>
      </c>
      <c r="E28" s="263">
        <v>24967625.362051737</v>
      </c>
      <c r="F28" s="264"/>
      <c r="G28" s="264">
        <v>24967625.362051737</v>
      </c>
      <c r="H28" s="48">
        <v>1.6052648995637506</v>
      </c>
      <c r="I28" s="48"/>
      <c r="J28" s="48">
        <v>1.6052648995637506</v>
      </c>
      <c r="K28" s="354">
        <v>-17190832.457392517</v>
      </c>
      <c r="L28" s="354">
        <v>0</v>
      </c>
      <c r="M28" s="354">
        <v>-17190832.457392517</v>
      </c>
      <c r="N28" s="354">
        <v>-9414039.5527333003</v>
      </c>
      <c r="O28" s="354">
        <v>0</v>
      </c>
      <c r="P28" s="354">
        <v>-9414039.5527333003</v>
      </c>
    </row>
    <row r="29" spans="1:17" s="22" customFormat="1" ht="13.5" thickBot="1" x14ac:dyDescent="0.25">
      <c r="A29" s="44" t="s">
        <v>75</v>
      </c>
      <c r="B29" s="265">
        <v>132583622.60931844</v>
      </c>
      <c r="C29" s="265">
        <v>4442205</v>
      </c>
      <c r="D29" s="265">
        <v>137025827.60931844</v>
      </c>
      <c r="E29" s="265">
        <v>115035801.46205175</v>
      </c>
      <c r="F29" s="265">
        <v>2893159</v>
      </c>
      <c r="G29" s="265">
        <v>117928960.46205175</v>
      </c>
      <c r="H29" s="386">
        <v>0.86764714372773999</v>
      </c>
      <c r="I29" s="386">
        <v>0.65128894321626307</v>
      </c>
      <c r="J29" s="386">
        <v>0.86063308297093621</v>
      </c>
      <c r="K29" s="387">
        <v>-48743990.157392532</v>
      </c>
      <c r="L29" s="387">
        <v>-672056.5</v>
      </c>
      <c r="M29" s="388">
        <v>-49416046.657392532</v>
      </c>
      <c r="N29" s="387">
        <v>17547821.147266686</v>
      </c>
      <c r="O29" s="387">
        <v>1549046</v>
      </c>
      <c r="P29" s="389">
        <v>19096867.147266686</v>
      </c>
      <c r="Q29" s="390">
        <v>-19096867.147266686</v>
      </c>
    </row>
    <row r="30" spans="1:17" s="1" customFormat="1" ht="13.5" thickBot="1" x14ac:dyDescent="0.25">
      <c r="A30" s="44" t="s">
        <v>76</v>
      </c>
      <c r="B30" s="263">
        <v>168381199.7138344</v>
      </c>
      <c r="C30" s="263">
        <v>5641600.3499999996</v>
      </c>
      <c r="D30" s="263">
        <v>174022800.06383443</v>
      </c>
      <c r="E30" s="263">
        <v>146095467.85680571</v>
      </c>
      <c r="F30" s="263">
        <v>3674311.93</v>
      </c>
      <c r="G30" s="263">
        <v>149769779.78680572</v>
      </c>
      <c r="H30" s="48">
        <v>0.86764714888061423</v>
      </c>
      <c r="I30" s="48">
        <v>0.65128894321626318</v>
      </c>
      <c r="J30" s="48">
        <v>0.86063308791645521</v>
      </c>
      <c r="K30" s="354">
        <v>-61904867.99988851</v>
      </c>
      <c r="L30" s="354">
        <v>-853511.75500000035</v>
      </c>
      <c r="M30" s="354">
        <v>-62758379.754888505</v>
      </c>
      <c r="N30" s="354">
        <v>22285731.857028693</v>
      </c>
      <c r="O30" s="354">
        <v>1967288.4199999995</v>
      </c>
      <c r="P30" s="354">
        <v>24253020.27702871</v>
      </c>
    </row>
    <row r="31" spans="1:17" s="1" customFormat="1" ht="27" customHeight="1" thickBot="1" x14ac:dyDescent="0.25">
      <c r="A31" s="743" t="s">
        <v>459</v>
      </c>
      <c r="B31" s="565"/>
      <c r="C31" s="565"/>
      <c r="D31" s="566">
        <v>0</v>
      </c>
      <c r="E31" s="565"/>
      <c r="F31" s="565">
        <v>2617095.35</v>
      </c>
      <c r="G31" s="566">
        <v>2617095.35</v>
      </c>
      <c r="H31" s="48"/>
      <c r="I31" s="48"/>
      <c r="J31" s="48"/>
      <c r="K31" s="354"/>
      <c r="L31" s="354"/>
      <c r="M31" s="354"/>
      <c r="N31" s="565">
        <v>0</v>
      </c>
      <c r="O31" s="565">
        <v>-2617095.35</v>
      </c>
      <c r="P31" s="565">
        <v>-2617095.35</v>
      </c>
    </row>
    <row r="32" spans="1:17" s="1" customFormat="1" ht="37.5" customHeight="1" thickBot="1" x14ac:dyDescent="0.25">
      <c r="A32" s="743" t="s">
        <v>460</v>
      </c>
      <c r="B32" s="565"/>
      <c r="C32" s="565"/>
      <c r="D32" s="566">
        <v>0</v>
      </c>
      <c r="E32" s="565"/>
      <c r="F32" s="565"/>
      <c r="G32" s="566">
        <v>0</v>
      </c>
      <c r="H32" s="48"/>
      <c r="I32" s="48"/>
      <c r="J32" s="48"/>
      <c r="K32" s="354"/>
      <c r="L32" s="354"/>
      <c r="M32" s="354"/>
      <c r="N32" s="565">
        <v>0</v>
      </c>
      <c r="O32" s="565">
        <v>0</v>
      </c>
      <c r="P32" s="565">
        <v>0</v>
      </c>
    </row>
    <row r="33" spans="1:16" s="1" customFormat="1" ht="32.25" customHeight="1" thickBot="1" x14ac:dyDescent="0.25">
      <c r="A33" s="44" t="s">
        <v>462</v>
      </c>
      <c r="B33" s="747">
        <v>168381199.7138344</v>
      </c>
      <c r="C33" s="747">
        <v>5641600.3499999996</v>
      </c>
      <c r="D33" s="747">
        <v>174022800.06383443</v>
      </c>
      <c r="E33" s="747">
        <v>146095467.85680571</v>
      </c>
      <c r="F33" s="747">
        <v>6291407.2800000003</v>
      </c>
      <c r="G33" s="747">
        <v>152386875.13680571</v>
      </c>
      <c r="H33" s="48"/>
      <c r="I33" s="48"/>
      <c r="J33" s="48"/>
      <c r="K33" s="354"/>
      <c r="L33" s="354"/>
      <c r="M33" s="354"/>
      <c r="N33" s="747">
        <v>22285731.857028693</v>
      </c>
      <c r="O33" s="747">
        <v>-649806.93000000063</v>
      </c>
      <c r="P33" s="747">
        <v>21635925.927028708</v>
      </c>
    </row>
    <row r="34" spans="1:16" s="1" customFormat="1" x14ac:dyDescent="0.2">
      <c r="A34" s="37" t="s">
        <v>382</v>
      </c>
      <c r="B34" s="266">
        <v>11</v>
      </c>
      <c r="C34" s="266"/>
      <c r="D34" s="266">
        <v>11</v>
      </c>
      <c r="E34" s="264"/>
      <c r="F34" s="264"/>
      <c r="G34" s="302"/>
      <c r="H34" s="947"/>
      <c r="I34" s="947"/>
      <c r="J34" s="947">
        <v>1.4000000000000001</v>
      </c>
      <c r="K34" s="947"/>
      <c r="L34" s="947"/>
      <c r="M34" s="947"/>
      <c r="N34" s="947"/>
      <c r="O34" s="947"/>
      <c r="P34" s="947"/>
    </row>
    <row r="35" spans="1:16" s="1" customFormat="1" x14ac:dyDescent="0.2">
      <c r="A35" s="38" t="s">
        <v>410</v>
      </c>
      <c r="B35" s="151"/>
      <c r="C35" s="151"/>
      <c r="D35" s="151"/>
      <c r="E35" s="151"/>
      <c r="F35" s="151"/>
      <c r="G35" s="151">
        <v>15.4</v>
      </c>
      <c r="H35" s="46"/>
      <c r="I35" s="46"/>
      <c r="J35" s="946"/>
      <c r="K35" s="46"/>
      <c r="L35" s="46"/>
      <c r="M35" s="946"/>
      <c r="N35" s="46"/>
      <c r="O35" s="46"/>
      <c r="P35" s="946"/>
    </row>
    <row r="38" spans="1:16" s="178" customFormat="1" ht="11.25" x14ac:dyDescent="0.2">
      <c r="A38" s="602" t="s">
        <v>433</v>
      </c>
      <c r="B38" s="592"/>
      <c r="C38" s="603" t="s">
        <v>434</v>
      </c>
      <c r="D38" s="592"/>
      <c r="E38" s="592"/>
      <c r="F38" s="592"/>
      <c r="G38" s="592"/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37"/>
  <sheetViews>
    <sheetView view="pageBreakPreview" zoomScaleNormal="100" zoomScaleSheetLayoutView="100" workbookViewId="0">
      <pane xSplit="1" ySplit="4" topLeftCell="B200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ColWidth="9.140625" defaultRowHeight="12" x14ac:dyDescent="0.2"/>
  <cols>
    <col min="1" max="1" width="31" style="398" customWidth="1"/>
    <col min="2" max="2" width="16.28515625" style="398" customWidth="1"/>
    <col min="3" max="3" width="16.140625" style="398" customWidth="1"/>
    <col min="4" max="4" width="17.5703125" style="398" customWidth="1"/>
    <col min="5" max="5" width="13.28515625" style="398" customWidth="1"/>
    <col min="6" max="6" width="14.7109375" style="398" customWidth="1"/>
    <col min="7" max="7" width="15.7109375" style="398" customWidth="1"/>
    <col min="8" max="8" width="16.5703125" style="398" customWidth="1"/>
    <col min="9" max="9" width="17.42578125" style="398" customWidth="1"/>
    <col min="10" max="10" width="14.5703125" style="398" customWidth="1"/>
    <col min="11" max="11" width="19.42578125" style="398" customWidth="1"/>
    <col min="12" max="12" width="16.140625" style="398" customWidth="1"/>
    <col min="13" max="13" width="14.85546875" style="398" customWidth="1"/>
    <col min="14" max="14" width="15.7109375" style="398" customWidth="1"/>
    <col min="15" max="15" width="23.140625" style="398" customWidth="1"/>
    <col min="16" max="16" width="16.140625" style="398" bestFit="1" customWidth="1"/>
    <col min="17" max="17" width="9.85546875" style="398" bestFit="1" customWidth="1"/>
    <col min="18" max="18" width="9.28515625" style="398" bestFit="1" customWidth="1"/>
    <col min="19" max="21" width="11.5703125" style="398" bestFit="1" customWidth="1"/>
    <col min="22" max="16384" width="9.140625" style="398"/>
  </cols>
  <sheetData>
    <row r="1" spans="1:15" ht="24" x14ac:dyDescent="0.2">
      <c r="A1" s="52" t="s">
        <v>77</v>
      </c>
      <c r="B1" s="53" t="s">
        <v>457</v>
      </c>
      <c r="C1" s="53"/>
      <c r="D1" s="53"/>
      <c r="E1" s="53" t="s">
        <v>368</v>
      </c>
      <c r="F1" s="53"/>
      <c r="G1" s="53" t="s">
        <v>71</v>
      </c>
      <c r="H1" s="53"/>
      <c r="I1" s="53"/>
      <c r="J1" s="53"/>
      <c r="K1" s="53"/>
      <c r="L1" s="53"/>
      <c r="M1" s="53"/>
      <c r="N1" s="53"/>
      <c r="O1" s="53"/>
    </row>
    <row r="2" spans="1:15" ht="12.75" thickBot="1" x14ac:dyDescent="0.25">
      <c r="A2" s="54" t="s">
        <v>72</v>
      </c>
      <c r="B2" s="1043"/>
      <c r="C2" s="1044"/>
      <c r="D2" s="1045"/>
      <c r="E2" s="268"/>
      <c r="F2" s="268"/>
      <c r="G2" s="268"/>
      <c r="H2" s="268"/>
      <c r="I2" s="268"/>
      <c r="J2" s="268"/>
      <c r="K2" s="268"/>
      <c r="L2" s="268"/>
      <c r="M2" s="268"/>
      <c r="N2" s="268" t="s">
        <v>463</v>
      </c>
      <c r="O2" s="290"/>
    </row>
    <row r="3" spans="1:15" ht="48.75" customHeight="1" x14ac:dyDescent="0.2">
      <c r="A3" s="276"/>
      <c r="B3" s="1046" t="s">
        <v>7</v>
      </c>
      <c r="C3" s="1047"/>
      <c r="D3" s="1048"/>
      <c r="E3" s="271" t="s">
        <v>8</v>
      </c>
      <c r="F3" s="1046" t="s">
        <v>9</v>
      </c>
      <c r="G3" s="1047"/>
      <c r="H3" s="1048"/>
      <c r="I3" s="1046" t="s">
        <v>10</v>
      </c>
      <c r="J3" s="1047"/>
      <c r="K3" s="1048"/>
      <c r="L3" s="269" t="s">
        <v>11</v>
      </c>
      <c r="M3" s="1050" t="s">
        <v>416</v>
      </c>
      <c r="N3" s="1050"/>
      <c r="O3" s="1050"/>
    </row>
    <row r="4" spans="1:15" ht="43.15" customHeight="1" x14ac:dyDescent="0.2">
      <c r="A4" s="277" t="s">
        <v>80</v>
      </c>
      <c r="B4" s="147" t="s">
        <v>16</v>
      </c>
      <c r="C4" s="146" t="s">
        <v>17</v>
      </c>
      <c r="D4" s="144" t="s">
        <v>12</v>
      </c>
      <c r="E4" s="145" t="s">
        <v>16</v>
      </c>
      <c r="F4" s="147" t="s">
        <v>16</v>
      </c>
      <c r="G4" s="146" t="s">
        <v>18</v>
      </c>
      <c r="H4" s="144" t="s">
        <v>12</v>
      </c>
      <c r="I4" s="147" t="s">
        <v>19</v>
      </c>
      <c r="J4" s="146" t="s">
        <v>20</v>
      </c>
      <c r="K4" s="144" t="s">
        <v>12</v>
      </c>
      <c r="L4" s="143" t="s">
        <v>21</v>
      </c>
      <c r="M4" s="143" t="s">
        <v>34</v>
      </c>
      <c r="N4" s="143" t="s">
        <v>35</v>
      </c>
      <c r="O4" s="143" t="s">
        <v>36</v>
      </c>
    </row>
    <row r="5" spans="1:15" x14ac:dyDescent="0.2">
      <c r="A5" s="277" t="s">
        <v>124</v>
      </c>
      <c r="B5" s="124"/>
      <c r="C5" s="121"/>
      <c r="D5" s="122">
        <v>0</v>
      </c>
      <c r="E5" s="125"/>
      <c r="F5" s="124"/>
      <c r="G5" s="121"/>
      <c r="H5" s="122">
        <v>0</v>
      </c>
      <c r="I5" s="124"/>
      <c r="J5" s="121"/>
      <c r="K5" s="122">
        <v>0</v>
      </c>
      <c r="L5" s="123"/>
      <c r="M5" s="123">
        <v>0</v>
      </c>
      <c r="N5" s="123"/>
      <c r="O5" s="123"/>
    </row>
    <row r="6" spans="1:15" ht="13.9" customHeight="1" x14ac:dyDescent="0.2">
      <c r="A6" s="278" t="s">
        <v>148</v>
      </c>
      <c r="B6" s="696">
        <v>54586974.439999998</v>
      </c>
      <c r="C6" s="697">
        <v>2579998.8505747127</v>
      </c>
      <c r="D6" s="698">
        <v>57166973.290574707</v>
      </c>
      <c r="E6" s="720">
        <v>5664392</v>
      </c>
      <c r="F6" s="696">
        <v>59698167.079999998</v>
      </c>
      <c r="G6" s="697">
        <v>2600000.0000000005</v>
      </c>
      <c r="H6" s="698">
        <v>62298167.079999998</v>
      </c>
      <c r="I6" s="696">
        <v>331592292.84000003</v>
      </c>
      <c r="J6" s="697">
        <v>13849993.486590035</v>
      </c>
      <c r="K6" s="698">
        <v>345442286.32659006</v>
      </c>
      <c r="L6" s="699">
        <v>137438308.44827586</v>
      </c>
      <c r="M6" s="699">
        <v>451541826.36000001</v>
      </c>
      <c r="N6" s="699">
        <v>156468300.78544062</v>
      </c>
      <c r="O6" s="699">
        <v>608010127.14544058</v>
      </c>
    </row>
    <row r="7" spans="1:15" ht="14.45" customHeight="1" x14ac:dyDescent="0.2">
      <c r="A7" s="279" t="s">
        <v>126</v>
      </c>
      <c r="B7" s="679">
        <v>45105828</v>
      </c>
      <c r="C7" s="702">
        <v>1977011.2950191575</v>
      </c>
      <c r="D7" s="680">
        <v>47082839.295019157</v>
      </c>
      <c r="E7" s="721">
        <v>4831699.6168582374</v>
      </c>
      <c r="F7" s="679">
        <v>50420420</v>
      </c>
      <c r="G7" s="688">
        <v>1992336.965517242</v>
      </c>
      <c r="H7" s="680">
        <v>52412756.965517245</v>
      </c>
      <c r="I7" s="679">
        <v>264321348</v>
      </c>
      <c r="J7" s="688">
        <v>10613026.620689653</v>
      </c>
      <c r="K7" s="680">
        <v>274934374.62068963</v>
      </c>
      <c r="L7" s="681">
        <v>110983644.07662836</v>
      </c>
      <c r="M7" s="682">
        <v>364679295.61685824</v>
      </c>
      <c r="N7" s="682">
        <v>125566018.95785441</v>
      </c>
      <c r="O7" s="682">
        <v>490245314.57471263</v>
      </c>
    </row>
    <row r="8" spans="1:15" ht="16.149999999999999" customHeight="1" x14ac:dyDescent="0.2">
      <c r="A8" s="279" t="s">
        <v>157</v>
      </c>
      <c r="B8" s="679">
        <v>1588218</v>
      </c>
      <c r="C8" s="688">
        <v>0</v>
      </c>
      <c r="D8" s="680">
        <v>1588218</v>
      </c>
      <c r="E8" s="721">
        <v>0</v>
      </c>
      <c r="F8" s="679">
        <v>628218</v>
      </c>
      <c r="G8" s="688">
        <v>0</v>
      </c>
      <c r="H8" s="680">
        <v>628218</v>
      </c>
      <c r="I8" s="679">
        <v>19588218</v>
      </c>
      <c r="J8" s="688">
        <v>0</v>
      </c>
      <c r="K8" s="680">
        <v>19588218</v>
      </c>
      <c r="L8" s="681">
        <v>6028218</v>
      </c>
      <c r="M8" s="682">
        <v>21804654</v>
      </c>
      <c r="N8" s="682">
        <v>6028218</v>
      </c>
      <c r="O8" s="682">
        <v>27832872</v>
      </c>
    </row>
    <row r="9" spans="1:15" ht="16.149999999999999" customHeight="1" x14ac:dyDescent="0.2">
      <c r="A9" s="280" t="s">
        <v>129</v>
      </c>
      <c r="B9" s="722">
        <v>7892928.4400000004</v>
      </c>
      <c r="C9" s="702">
        <v>602987.55555555539</v>
      </c>
      <c r="D9" s="680">
        <v>8495915.9955555554</v>
      </c>
      <c r="E9" s="723">
        <v>832692.38314176246</v>
      </c>
      <c r="F9" s="722">
        <v>8649529.0800000001</v>
      </c>
      <c r="G9" s="702">
        <v>607663.03448275849</v>
      </c>
      <c r="H9" s="680">
        <v>9257192.1144827586</v>
      </c>
      <c r="I9" s="722">
        <v>47682726.840000004</v>
      </c>
      <c r="J9" s="702">
        <v>3236966.8659003819</v>
      </c>
      <c r="K9" s="680">
        <v>50919693.705900386</v>
      </c>
      <c r="L9" s="682">
        <v>20426446.371647511</v>
      </c>
      <c r="M9" s="682">
        <v>65057876.74314177</v>
      </c>
      <c r="N9" s="682">
        <v>24874063.827586208</v>
      </c>
      <c r="O9" s="682">
        <v>89931940.570727974</v>
      </c>
    </row>
    <row r="10" spans="1:15" ht="20.45" customHeight="1" x14ac:dyDescent="0.2">
      <c r="A10" s="278" t="s">
        <v>130</v>
      </c>
      <c r="B10" s="696">
        <v>226456803</v>
      </c>
      <c r="C10" s="697">
        <v>1500000</v>
      </c>
      <c r="D10" s="698">
        <v>227956803</v>
      </c>
      <c r="E10" s="720">
        <v>500000</v>
      </c>
      <c r="F10" s="696">
        <v>32140000</v>
      </c>
      <c r="G10" s="697">
        <v>0</v>
      </c>
      <c r="H10" s="698">
        <v>32140000</v>
      </c>
      <c r="I10" s="696">
        <v>98511323.200000003</v>
      </c>
      <c r="J10" s="697">
        <v>35000000</v>
      </c>
      <c r="K10" s="698">
        <v>133511323.2</v>
      </c>
      <c r="L10" s="699">
        <v>7420000</v>
      </c>
      <c r="M10" s="699">
        <v>357608126.19999999</v>
      </c>
      <c r="N10" s="699">
        <v>43920000</v>
      </c>
      <c r="O10" s="699">
        <v>401528126.19999999</v>
      </c>
    </row>
    <row r="11" spans="1:15" ht="24.95" customHeight="1" x14ac:dyDescent="0.2">
      <c r="A11" s="281" t="s">
        <v>159</v>
      </c>
      <c r="B11" s="683">
        <v>15948900</v>
      </c>
      <c r="C11" s="724">
        <v>0</v>
      </c>
      <c r="D11" s="685">
        <v>15948900</v>
      </c>
      <c r="E11" s="725">
        <v>210000</v>
      </c>
      <c r="F11" s="683">
        <v>18260500</v>
      </c>
      <c r="G11" s="684"/>
      <c r="H11" s="685">
        <v>18260500</v>
      </c>
      <c r="I11" s="683">
        <v>44172500</v>
      </c>
      <c r="J11" s="684">
        <v>0</v>
      </c>
      <c r="K11" s="685">
        <v>44172500</v>
      </c>
      <c r="L11" s="686">
        <v>4292500</v>
      </c>
      <c r="M11" s="682">
        <v>78591900</v>
      </c>
      <c r="N11" s="682">
        <v>4292500</v>
      </c>
      <c r="O11" s="682">
        <v>82884400</v>
      </c>
    </row>
    <row r="12" spans="1:15" ht="17.45" customHeight="1" x14ac:dyDescent="0.2">
      <c r="A12" s="279" t="s">
        <v>132</v>
      </c>
      <c r="B12" s="679">
        <v>14095000</v>
      </c>
      <c r="C12" s="688"/>
      <c r="D12" s="680">
        <v>14095000</v>
      </c>
      <c r="E12" s="721">
        <v>100000</v>
      </c>
      <c r="F12" s="679">
        <v>1325000</v>
      </c>
      <c r="G12" s="688"/>
      <c r="H12" s="680">
        <v>1325000</v>
      </c>
      <c r="I12" s="679">
        <v>4795000</v>
      </c>
      <c r="J12" s="688"/>
      <c r="K12" s="680">
        <v>4795000</v>
      </c>
      <c r="L12" s="681">
        <v>295000</v>
      </c>
      <c r="M12" s="682">
        <v>20315000</v>
      </c>
      <c r="N12" s="682">
        <v>295000</v>
      </c>
      <c r="O12" s="682">
        <v>20610000</v>
      </c>
    </row>
    <row r="13" spans="1:15" ht="16.899999999999999" customHeight="1" x14ac:dyDescent="0.2">
      <c r="A13" s="279" t="s">
        <v>158</v>
      </c>
      <c r="B13" s="679">
        <v>195422903</v>
      </c>
      <c r="C13" s="702">
        <v>1500000</v>
      </c>
      <c r="D13" s="680">
        <v>196922903</v>
      </c>
      <c r="E13" s="721">
        <v>190000</v>
      </c>
      <c r="F13" s="679">
        <v>11359500</v>
      </c>
      <c r="G13" s="688"/>
      <c r="H13" s="680">
        <v>11359500</v>
      </c>
      <c r="I13" s="726">
        <v>41568823.200000003</v>
      </c>
      <c r="J13" s="688">
        <v>35000000</v>
      </c>
      <c r="K13" s="680">
        <v>76568823.200000003</v>
      </c>
      <c r="L13" s="681">
        <v>2477500</v>
      </c>
      <c r="M13" s="682">
        <v>248541226.19999999</v>
      </c>
      <c r="N13" s="682">
        <v>38977500</v>
      </c>
      <c r="O13" s="682">
        <v>287518726.19999999</v>
      </c>
    </row>
    <row r="14" spans="1:15" ht="16.149999999999999" customHeight="1" thickBot="1" x14ac:dyDescent="0.25">
      <c r="A14" s="279" t="s">
        <v>154</v>
      </c>
      <c r="B14" s="679">
        <v>990000</v>
      </c>
      <c r="C14" s="688"/>
      <c r="D14" s="680">
        <v>990000</v>
      </c>
      <c r="E14" s="721"/>
      <c r="F14" s="679">
        <v>1195000</v>
      </c>
      <c r="G14" s="688"/>
      <c r="H14" s="680">
        <v>1195000</v>
      </c>
      <c r="I14" s="727">
        <v>7975000</v>
      </c>
      <c r="J14" s="688">
        <v>0</v>
      </c>
      <c r="K14" s="680">
        <v>7975000</v>
      </c>
      <c r="L14" s="681">
        <v>355000</v>
      </c>
      <c r="M14" s="682">
        <v>10160000</v>
      </c>
      <c r="N14" s="682">
        <v>355000</v>
      </c>
      <c r="O14" s="682">
        <v>10515000</v>
      </c>
    </row>
    <row r="15" spans="1:15" s="164" customFormat="1" ht="21" customHeight="1" thickBot="1" x14ac:dyDescent="0.25">
      <c r="A15" s="282" t="s">
        <v>134</v>
      </c>
      <c r="B15" s="670">
        <v>281043777.44</v>
      </c>
      <c r="C15" s="671">
        <v>4079998.8505747127</v>
      </c>
      <c r="D15" s="672">
        <v>285123776.29057473</v>
      </c>
      <c r="E15" s="728">
        <v>6164392</v>
      </c>
      <c r="F15" s="670">
        <v>91838167.079999998</v>
      </c>
      <c r="G15" s="671">
        <v>2600000.0000000005</v>
      </c>
      <c r="H15" s="672">
        <v>94438167.079999998</v>
      </c>
      <c r="I15" s="670">
        <v>430103616.04000002</v>
      </c>
      <c r="J15" s="671">
        <v>48849993.486590035</v>
      </c>
      <c r="K15" s="672">
        <v>478953609.52659005</v>
      </c>
      <c r="L15" s="673">
        <v>144858308.44827586</v>
      </c>
      <c r="M15" s="673">
        <v>809149952.55999994</v>
      </c>
      <c r="N15" s="673">
        <v>200388300.78544062</v>
      </c>
      <c r="O15" s="673">
        <v>1009538253.3454406</v>
      </c>
    </row>
    <row r="16" spans="1:15" ht="20.45" customHeight="1" x14ac:dyDescent="0.2">
      <c r="A16" s="283" t="s">
        <v>135</v>
      </c>
      <c r="B16" s="674"/>
      <c r="C16" s="675"/>
      <c r="D16" s="676">
        <v>0</v>
      </c>
      <c r="E16" s="729"/>
      <c r="F16" s="674"/>
      <c r="G16" s="675"/>
      <c r="H16" s="676">
        <v>0</v>
      </c>
      <c r="I16" s="674"/>
      <c r="J16" s="675"/>
      <c r="K16" s="676">
        <v>0</v>
      </c>
      <c r="L16" s="677"/>
      <c r="M16" s="682">
        <v>0</v>
      </c>
      <c r="N16" s="682">
        <v>0</v>
      </c>
      <c r="O16" s="678">
        <v>0</v>
      </c>
    </row>
    <row r="17" spans="1:15" ht="16.149999999999999" customHeight="1" x14ac:dyDescent="0.2">
      <c r="A17" s="279" t="s">
        <v>136</v>
      </c>
      <c r="B17" s="730">
        <v>41500000</v>
      </c>
      <c r="C17" s="731">
        <v>27625000</v>
      </c>
      <c r="D17" s="732">
        <v>69125000</v>
      </c>
      <c r="E17" s="733"/>
      <c r="F17" s="730">
        <v>4300000</v>
      </c>
      <c r="G17" s="731">
        <v>5500000</v>
      </c>
      <c r="H17" s="732">
        <v>9800000</v>
      </c>
      <c r="I17" s="730"/>
      <c r="J17" s="731">
        <v>9580000</v>
      </c>
      <c r="K17" s="732">
        <v>9580000</v>
      </c>
      <c r="L17" s="734"/>
      <c r="M17" s="735">
        <v>45800000</v>
      </c>
      <c r="N17" s="735">
        <v>42705000</v>
      </c>
      <c r="O17" s="735">
        <v>88505000</v>
      </c>
    </row>
    <row r="18" spans="1:15" ht="16.899999999999999" customHeight="1" thickBot="1" x14ac:dyDescent="0.25">
      <c r="A18" s="281" t="s">
        <v>137</v>
      </c>
      <c r="B18" s="683"/>
      <c r="C18" s="684">
        <v>0</v>
      </c>
      <c r="D18" s="685">
        <v>0</v>
      </c>
      <c r="E18" s="725"/>
      <c r="F18" s="683"/>
      <c r="G18" s="684"/>
      <c r="H18" s="685">
        <v>0</v>
      </c>
      <c r="I18" s="683"/>
      <c r="J18" s="684"/>
      <c r="K18" s="685">
        <v>0</v>
      </c>
      <c r="L18" s="686"/>
      <c r="M18" s="682">
        <v>0</v>
      </c>
      <c r="N18" s="682">
        <v>0</v>
      </c>
      <c r="O18" s="687">
        <v>0</v>
      </c>
    </row>
    <row r="19" spans="1:15" ht="23.45" customHeight="1" thickBot="1" x14ac:dyDescent="0.25">
      <c r="A19" s="284" t="s">
        <v>138</v>
      </c>
      <c r="B19" s="689">
        <v>41500000</v>
      </c>
      <c r="C19" s="690">
        <v>27625000</v>
      </c>
      <c r="D19" s="691">
        <v>69125000</v>
      </c>
      <c r="E19" s="736">
        <v>0</v>
      </c>
      <c r="F19" s="689">
        <v>4300000</v>
      </c>
      <c r="G19" s="690">
        <v>5500000</v>
      </c>
      <c r="H19" s="691">
        <v>9800000</v>
      </c>
      <c r="I19" s="689">
        <v>0</v>
      </c>
      <c r="J19" s="690">
        <v>9580000</v>
      </c>
      <c r="K19" s="691">
        <v>9580000</v>
      </c>
      <c r="L19" s="692">
        <v>0</v>
      </c>
      <c r="M19" s="692">
        <v>45800000</v>
      </c>
      <c r="N19" s="692">
        <v>42705000</v>
      </c>
      <c r="O19" s="692">
        <v>88505000</v>
      </c>
    </row>
    <row r="20" spans="1:15" s="164" customFormat="1" ht="21.6" customHeight="1" thickBot="1" x14ac:dyDescent="0.25">
      <c r="A20" s="284" t="s">
        <v>139</v>
      </c>
      <c r="B20" s="670">
        <v>322543777.44</v>
      </c>
      <c r="C20" s="671">
        <v>31704998.850574713</v>
      </c>
      <c r="D20" s="672">
        <v>354248776.29057473</v>
      </c>
      <c r="E20" s="728">
        <v>6164392</v>
      </c>
      <c r="F20" s="670">
        <v>96138167.079999998</v>
      </c>
      <c r="G20" s="671">
        <v>8100000</v>
      </c>
      <c r="H20" s="672">
        <v>104238167.08</v>
      </c>
      <c r="I20" s="670">
        <v>430103616.04000002</v>
      </c>
      <c r="J20" s="671">
        <v>58429993.486590035</v>
      </c>
      <c r="K20" s="672">
        <v>488533609.52659005</v>
      </c>
      <c r="L20" s="673">
        <v>144858308.44827586</v>
      </c>
      <c r="M20" s="673">
        <v>854949952.55999994</v>
      </c>
      <c r="N20" s="673">
        <v>243093300.78544062</v>
      </c>
      <c r="O20" s="673">
        <v>1098043253.3454406</v>
      </c>
    </row>
    <row r="21" spans="1:15" ht="22.9" customHeight="1" x14ac:dyDescent="0.2">
      <c r="A21" s="285" t="s">
        <v>140</v>
      </c>
      <c r="B21" s="674"/>
      <c r="C21" s="675"/>
      <c r="D21" s="676">
        <v>0</v>
      </c>
      <c r="E21" s="729"/>
      <c r="F21" s="674"/>
      <c r="G21" s="675"/>
      <c r="H21" s="676">
        <v>0</v>
      </c>
      <c r="I21" s="674"/>
      <c r="J21" s="675"/>
      <c r="K21" s="676">
        <v>0</v>
      </c>
      <c r="L21" s="677"/>
      <c r="M21" s="682">
        <v>0</v>
      </c>
      <c r="N21" s="678">
        <v>0</v>
      </c>
      <c r="O21" s="678">
        <v>0</v>
      </c>
    </row>
    <row r="22" spans="1:15" ht="24.95" hidden="1" customHeight="1" x14ac:dyDescent="0.2">
      <c r="A22" s="277" t="s">
        <v>141</v>
      </c>
      <c r="B22" s="679"/>
      <c r="C22" s="688"/>
      <c r="D22" s="680">
        <v>0</v>
      </c>
      <c r="E22" s="721"/>
      <c r="F22" s="679"/>
      <c r="G22" s="688"/>
      <c r="H22" s="680">
        <v>0</v>
      </c>
      <c r="I22" s="679"/>
      <c r="J22" s="688"/>
      <c r="K22" s="680">
        <v>0</v>
      </c>
      <c r="L22" s="681"/>
      <c r="M22" s="682">
        <v>0</v>
      </c>
      <c r="N22" s="682">
        <v>0</v>
      </c>
      <c r="O22" s="682">
        <v>0</v>
      </c>
    </row>
    <row r="23" spans="1:15" ht="19.149999999999999" hidden="1" customHeight="1" thickBot="1" x14ac:dyDescent="0.25">
      <c r="A23" s="286" t="s">
        <v>160</v>
      </c>
      <c r="B23" s="683"/>
      <c r="C23" s="684"/>
      <c r="D23" s="685">
        <v>0</v>
      </c>
      <c r="E23" s="725"/>
      <c r="F23" s="683"/>
      <c r="G23" s="684"/>
      <c r="H23" s="685">
        <v>0</v>
      </c>
      <c r="I23" s="683"/>
      <c r="J23" s="737"/>
      <c r="K23" s="685">
        <v>0</v>
      </c>
      <c r="L23" s="686"/>
      <c r="M23" s="682">
        <v>0</v>
      </c>
      <c r="N23" s="682">
        <v>0</v>
      </c>
      <c r="O23" s="687">
        <v>0</v>
      </c>
    </row>
    <row r="24" spans="1:15" ht="24.95" hidden="1" customHeight="1" thickBot="1" x14ac:dyDescent="0.25">
      <c r="A24" s="284" t="s">
        <v>143</v>
      </c>
      <c r="B24" s="689">
        <v>0</v>
      </c>
      <c r="C24" s="690">
        <v>0</v>
      </c>
      <c r="D24" s="691">
        <v>0</v>
      </c>
      <c r="E24" s="736">
        <v>0</v>
      </c>
      <c r="F24" s="689">
        <v>0</v>
      </c>
      <c r="G24" s="690">
        <v>0</v>
      </c>
      <c r="H24" s="691">
        <v>0</v>
      </c>
      <c r="I24" s="689">
        <v>0</v>
      </c>
      <c r="J24" s="690">
        <v>0</v>
      </c>
      <c r="K24" s="691">
        <v>0</v>
      </c>
      <c r="L24" s="692">
        <v>0</v>
      </c>
      <c r="M24" s="692">
        <v>0</v>
      </c>
      <c r="N24" s="692">
        <v>0</v>
      </c>
      <c r="O24" s="692">
        <v>0</v>
      </c>
    </row>
    <row r="25" spans="1:15" ht="24.95" customHeight="1" x14ac:dyDescent="0.2">
      <c r="A25" s="277" t="s">
        <v>141</v>
      </c>
      <c r="B25" s="674"/>
      <c r="C25" s="675"/>
      <c r="D25" s="676">
        <v>0</v>
      </c>
      <c r="E25" s="729"/>
      <c r="F25" s="674"/>
      <c r="G25" s="675"/>
      <c r="H25" s="676">
        <v>0</v>
      </c>
      <c r="I25" s="674"/>
      <c r="J25" s="675"/>
      <c r="K25" s="676">
        <v>0</v>
      </c>
      <c r="L25" s="677"/>
      <c r="M25" s="678">
        <v>0</v>
      </c>
      <c r="N25" s="678">
        <v>0</v>
      </c>
      <c r="O25" s="678">
        <v>0</v>
      </c>
    </row>
    <row r="26" spans="1:15" ht="24.95" customHeight="1" thickBot="1" x14ac:dyDescent="0.25">
      <c r="A26" s="286" t="s">
        <v>160</v>
      </c>
      <c r="B26" s="683"/>
      <c r="C26" s="684"/>
      <c r="D26" s="685">
        <v>0</v>
      </c>
      <c r="E26" s="725"/>
      <c r="F26" s="683"/>
      <c r="G26" s="684"/>
      <c r="H26" s="685">
        <v>0</v>
      </c>
      <c r="I26" s="683">
        <v>799867</v>
      </c>
      <c r="J26" s="684"/>
      <c r="K26" s="685">
        <v>799867</v>
      </c>
      <c r="L26" s="686"/>
      <c r="M26" s="687">
        <v>799867</v>
      </c>
      <c r="N26" s="687">
        <v>0</v>
      </c>
      <c r="O26" s="687">
        <v>799867</v>
      </c>
    </row>
    <row r="27" spans="1:15" ht="24.95" customHeight="1" thickBot="1" x14ac:dyDescent="0.25">
      <c r="A27" s="284" t="s">
        <v>143</v>
      </c>
      <c r="B27" s="689">
        <v>0</v>
      </c>
      <c r="C27" s="690">
        <v>0</v>
      </c>
      <c r="D27" s="691">
        <v>0</v>
      </c>
      <c r="E27" s="736">
        <v>0</v>
      </c>
      <c r="F27" s="689">
        <v>0</v>
      </c>
      <c r="G27" s="690">
        <v>0</v>
      </c>
      <c r="H27" s="691">
        <v>0</v>
      </c>
      <c r="I27" s="689">
        <v>799867</v>
      </c>
      <c r="J27" s="690">
        <v>0</v>
      </c>
      <c r="K27" s="691">
        <v>799867</v>
      </c>
      <c r="L27" s="692">
        <v>0</v>
      </c>
      <c r="M27" s="692">
        <v>799867</v>
      </c>
      <c r="N27" s="692">
        <v>0</v>
      </c>
      <c r="O27" s="692">
        <v>799867</v>
      </c>
    </row>
    <row r="28" spans="1:15" ht="24.95" customHeight="1" thickBot="1" x14ac:dyDescent="0.25">
      <c r="A28" s="284" t="s">
        <v>147</v>
      </c>
      <c r="B28" s="689">
        <v>0</v>
      </c>
      <c r="C28" s="690">
        <v>0</v>
      </c>
      <c r="D28" s="691">
        <v>0</v>
      </c>
      <c r="E28" s="736">
        <v>0</v>
      </c>
      <c r="F28" s="689">
        <v>0</v>
      </c>
      <c r="G28" s="690">
        <v>0</v>
      </c>
      <c r="H28" s="691">
        <v>0</v>
      </c>
      <c r="I28" s="689">
        <v>799867</v>
      </c>
      <c r="J28" s="690">
        <v>0</v>
      </c>
      <c r="K28" s="691">
        <v>799867</v>
      </c>
      <c r="L28" s="692">
        <v>0</v>
      </c>
      <c r="M28" s="692">
        <v>799867</v>
      </c>
      <c r="N28" s="692">
        <v>0</v>
      </c>
      <c r="O28" s="692">
        <v>799867</v>
      </c>
    </row>
    <row r="29" spans="1:15" ht="24.95" customHeight="1" thickBot="1" x14ac:dyDescent="0.25">
      <c r="A29" s="284" t="s">
        <v>73</v>
      </c>
      <c r="B29" s="670">
        <v>322543777.44</v>
      </c>
      <c r="C29" s="671">
        <v>31704998.850574713</v>
      </c>
      <c r="D29" s="672">
        <v>354248776.29057473</v>
      </c>
      <c r="E29" s="728">
        <v>6164392</v>
      </c>
      <c r="F29" s="670">
        <v>96138167.079999998</v>
      </c>
      <c r="G29" s="671">
        <v>8100000</v>
      </c>
      <c r="H29" s="672">
        <v>104238167.08</v>
      </c>
      <c r="I29" s="670">
        <v>429303749.04000002</v>
      </c>
      <c r="J29" s="671">
        <v>58429993.486590035</v>
      </c>
      <c r="K29" s="672">
        <v>487733742.52659005</v>
      </c>
      <c r="L29" s="673">
        <v>144858308.44827586</v>
      </c>
      <c r="M29" s="673">
        <v>854150085.55999994</v>
      </c>
      <c r="N29" s="673">
        <v>243093300.78544062</v>
      </c>
      <c r="O29" s="673">
        <v>1097243386.3454406</v>
      </c>
    </row>
    <row r="30" spans="1:15" ht="24.95" customHeight="1" thickBot="1" x14ac:dyDescent="0.25">
      <c r="A30" s="284" t="s">
        <v>73</v>
      </c>
      <c r="B30" s="693">
        <v>322543777.44</v>
      </c>
      <c r="C30" s="704">
        <v>31704998.850574713</v>
      </c>
      <c r="D30" s="705">
        <v>354248776.29057503</v>
      </c>
      <c r="E30" s="738">
        <v>6164392</v>
      </c>
      <c r="F30" s="693">
        <v>96138167.079999998</v>
      </c>
      <c r="G30" s="704">
        <v>8100000</v>
      </c>
      <c r="H30" s="705">
        <v>104238167.08</v>
      </c>
      <c r="I30" s="693">
        <v>429303749.04000002</v>
      </c>
      <c r="J30" s="704">
        <v>58429993.486590035</v>
      </c>
      <c r="K30" s="705">
        <v>487733742.52659005</v>
      </c>
      <c r="L30" s="694">
        <v>144858308.44827586</v>
      </c>
      <c r="M30" s="739">
        <v>854150085.55999994</v>
      </c>
      <c r="N30" s="740">
        <v>243093300.78544092</v>
      </c>
      <c r="O30" s="699">
        <v>1097243386.3454409</v>
      </c>
    </row>
    <row r="31" spans="1:15" ht="24.95" customHeight="1" thickBot="1" x14ac:dyDescent="0.25">
      <c r="A31" s="287" t="s">
        <v>81</v>
      </c>
      <c r="B31" s="693">
        <v>17674529.32877095</v>
      </c>
      <c r="C31" s="706"/>
      <c r="D31" s="707">
        <v>17674529.32877095</v>
      </c>
      <c r="E31" s="741">
        <v>1413962.346301676</v>
      </c>
      <c r="F31" s="742">
        <v>19088491.675072625</v>
      </c>
      <c r="G31" s="706"/>
      <c r="H31" s="707">
        <v>19088491.675072625</v>
      </c>
      <c r="I31" s="742">
        <v>110289063.01153073</v>
      </c>
      <c r="J31" s="706"/>
      <c r="K31" s="707">
        <v>110289063.01153073</v>
      </c>
      <c r="L31" s="708">
        <v>67870192.622480452</v>
      </c>
      <c r="M31" s="739">
        <v>148466046.36167598</v>
      </c>
      <c r="N31" s="740">
        <v>67870192.622480452</v>
      </c>
      <c r="O31" s="699">
        <v>216336238.98415643</v>
      </c>
    </row>
    <row r="32" spans="1:15" ht="24.95" customHeight="1" thickBot="1" x14ac:dyDescent="0.25">
      <c r="A32" s="284" t="s">
        <v>82</v>
      </c>
      <c r="B32" s="693">
        <v>340218306.76877093</v>
      </c>
      <c r="C32" s="704">
        <v>31704998.850574713</v>
      </c>
      <c r="D32" s="705">
        <v>371923305.61934566</v>
      </c>
      <c r="E32" s="738">
        <v>7578354.3463016758</v>
      </c>
      <c r="F32" s="693">
        <v>115226658.75507262</v>
      </c>
      <c r="G32" s="704">
        <v>8100000</v>
      </c>
      <c r="H32" s="705">
        <v>123326658.75507262</v>
      </c>
      <c r="I32" s="693">
        <v>539592812.05153072</v>
      </c>
      <c r="J32" s="704">
        <v>58429993.486590035</v>
      </c>
      <c r="K32" s="705">
        <v>598022805.53812075</v>
      </c>
      <c r="L32" s="694">
        <v>212728501.07075632</v>
      </c>
      <c r="M32" s="694">
        <v>1002616131.9216759</v>
      </c>
      <c r="N32" s="694">
        <v>310963493.40792137</v>
      </c>
      <c r="O32" s="694">
        <v>1313579625.3295972</v>
      </c>
    </row>
    <row r="33" spans="1:17" ht="31.5" customHeight="1" thickBot="1" x14ac:dyDescent="0.25">
      <c r="A33" s="743" t="s">
        <v>413</v>
      </c>
      <c r="B33" s="565"/>
      <c r="C33" s="565"/>
      <c r="D33" s="566">
        <v>0</v>
      </c>
      <c r="E33" s="567"/>
      <c r="F33" s="568"/>
      <c r="G33" s="565"/>
      <c r="H33" s="566"/>
      <c r="I33" s="568"/>
      <c r="J33" s="565"/>
      <c r="K33" s="566">
        <v>0</v>
      </c>
      <c r="L33" s="566"/>
      <c r="M33" s="569">
        <v>0</v>
      </c>
      <c r="N33" s="570">
        <v>0</v>
      </c>
      <c r="O33" s="571">
        <v>0</v>
      </c>
    </row>
    <row r="34" spans="1:17" ht="33.75" customHeight="1" thickBot="1" x14ac:dyDescent="0.25">
      <c r="A34" s="743" t="s">
        <v>414</v>
      </c>
      <c r="B34" s="572"/>
      <c r="C34" s="572"/>
      <c r="D34" s="566"/>
      <c r="E34" s="567"/>
      <c r="F34" s="568"/>
      <c r="G34" s="565"/>
      <c r="H34" s="566"/>
      <c r="I34" s="568"/>
      <c r="J34" s="573">
        <v>32000000</v>
      </c>
      <c r="K34" s="574"/>
      <c r="L34" s="574"/>
      <c r="M34" s="569">
        <v>0</v>
      </c>
      <c r="N34" s="570">
        <v>32000000</v>
      </c>
      <c r="O34" s="571">
        <v>32000000</v>
      </c>
    </row>
    <row r="35" spans="1:17" ht="33.75" customHeight="1" thickBot="1" x14ac:dyDescent="0.25">
      <c r="A35" s="743" t="s">
        <v>459</v>
      </c>
      <c r="B35" s="572"/>
      <c r="C35" s="572"/>
      <c r="D35" s="566"/>
      <c r="E35" s="574"/>
      <c r="F35" s="656"/>
      <c r="G35" s="572"/>
      <c r="H35" s="566"/>
      <c r="I35" s="568"/>
      <c r="J35" s="573"/>
      <c r="K35" s="574"/>
      <c r="L35" s="574"/>
      <c r="M35" s="568"/>
      <c r="N35" s="573"/>
      <c r="O35" s="657"/>
    </row>
    <row r="36" spans="1:17" ht="33.75" customHeight="1" thickBot="1" x14ac:dyDescent="0.25">
      <c r="A36" s="743" t="s">
        <v>460</v>
      </c>
      <c r="B36" s="572"/>
      <c r="C36" s="572"/>
      <c r="D36" s="566"/>
      <c r="E36" s="574"/>
      <c r="F36" s="656"/>
      <c r="G36" s="572"/>
      <c r="H36" s="566"/>
      <c r="I36" s="568"/>
      <c r="J36" s="573"/>
      <c r="K36" s="574"/>
      <c r="L36" s="574"/>
      <c r="M36" s="568"/>
      <c r="N36" s="573"/>
      <c r="O36" s="657"/>
    </row>
    <row r="37" spans="1:17" ht="24.95" customHeight="1" x14ac:dyDescent="0.2">
      <c r="A37" s="661" t="s">
        <v>415</v>
      </c>
      <c r="B37" s="575">
        <v>340218306.76877093</v>
      </c>
      <c r="C37" s="575">
        <v>31704998.850574713</v>
      </c>
      <c r="D37" s="575">
        <v>371923305.61934566</v>
      </c>
      <c r="E37" s="575">
        <v>7578354.3463016758</v>
      </c>
      <c r="F37" s="575">
        <v>115226658.75507262</v>
      </c>
      <c r="G37" s="575">
        <v>8100000</v>
      </c>
      <c r="H37" s="575">
        <v>123326658.75507262</v>
      </c>
      <c r="I37" s="577">
        <v>539592812.05153072</v>
      </c>
      <c r="J37" s="577">
        <v>58429993.486590035</v>
      </c>
      <c r="K37" s="576">
        <v>598022805.53812075</v>
      </c>
      <c r="L37" s="580">
        <v>212728501.07075632</v>
      </c>
      <c r="M37" s="577">
        <v>1002616131.9216759</v>
      </c>
      <c r="N37" s="577">
        <v>342963493.40792137</v>
      </c>
      <c r="O37" s="576">
        <v>1345579625.3295972</v>
      </c>
    </row>
    <row r="38" spans="1:17" ht="24.95" customHeight="1" x14ac:dyDescent="0.2">
      <c r="A38" s="662" t="s">
        <v>341</v>
      </c>
      <c r="B38" s="666">
        <v>0</v>
      </c>
      <c r="C38" s="666">
        <v>0</v>
      </c>
      <c r="D38" s="666">
        <v>0</v>
      </c>
      <c r="E38" s="666">
        <v>0</v>
      </c>
      <c r="F38" s="666">
        <v>0</v>
      </c>
      <c r="G38" s="666">
        <v>0</v>
      </c>
      <c r="H38" s="666">
        <v>0</v>
      </c>
      <c r="I38" s="666">
        <v>0</v>
      </c>
      <c r="J38" s="666">
        <v>0</v>
      </c>
      <c r="K38" s="666">
        <v>0</v>
      </c>
      <c r="L38" s="666">
        <v>0</v>
      </c>
      <c r="M38" s="695">
        <v>0</v>
      </c>
      <c r="N38" s="695">
        <v>0</v>
      </c>
      <c r="O38" s="719">
        <v>0</v>
      </c>
      <c r="P38" s="499">
        <v>0</v>
      </c>
      <c r="Q38" s="150" t="s">
        <v>402</v>
      </c>
    </row>
    <row r="39" spans="1:17" ht="24.95" customHeight="1" x14ac:dyDescent="0.2">
      <c r="A39" s="662" t="s">
        <v>342</v>
      </c>
      <c r="B39" s="666">
        <v>0</v>
      </c>
      <c r="C39" s="666">
        <v>-27625000</v>
      </c>
      <c r="D39" s="666">
        <v>-27625000</v>
      </c>
      <c r="E39" s="666">
        <v>0</v>
      </c>
      <c r="F39" s="666">
        <v>0</v>
      </c>
      <c r="G39" s="666">
        <v>0</v>
      </c>
      <c r="H39" s="666">
        <v>0</v>
      </c>
      <c r="I39" s="666">
        <v>0</v>
      </c>
      <c r="J39" s="666">
        <v>-9580000</v>
      </c>
      <c r="K39" s="666">
        <v>-9580000</v>
      </c>
      <c r="L39" s="666">
        <v>0</v>
      </c>
      <c r="M39" s="695">
        <v>0</v>
      </c>
      <c r="N39" s="695">
        <v>-37205000</v>
      </c>
      <c r="O39" s="719">
        <v>-37205000</v>
      </c>
      <c r="P39" s="499">
        <v>0</v>
      </c>
      <c r="Q39" s="150" t="s">
        <v>343</v>
      </c>
    </row>
    <row r="40" spans="1:17" ht="38.25" customHeight="1" thickBot="1" x14ac:dyDescent="0.25">
      <c r="A40" s="665" t="s">
        <v>461</v>
      </c>
      <c r="B40" s="667">
        <v>340218306.76877093</v>
      </c>
      <c r="C40" s="667">
        <v>4079998.8505747132</v>
      </c>
      <c r="D40" s="667">
        <v>344298305.61934566</v>
      </c>
      <c r="E40" s="667">
        <v>7578354.3463016758</v>
      </c>
      <c r="F40" s="667">
        <v>115226658.75507262</v>
      </c>
      <c r="G40" s="667">
        <v>8100000</v>
      </c>
      <c r="H40" s="667">
        <v>123326658.75507262</v>
      </c>
      <c r="I40" s="667">
        <v>539592812.05153072</v>
      </c>
      <c r="J40" s="667">
        <v>48849993.486590035</v>
      </c>
      <c r="K40" s="667">
        <v>588442805.53812075</v>
      </c>
      <c r="L40" s="667">
        <v>212728501.07075632</v>
      </c>
      <c r="M40" s="667">
        <v>1002616131.9216759</v>
      </c>
      <c r="N40" s="667">
        <v>305758493.40792137</v>
      </c>
      <c r="O40" s="667">
        <v>1308374625.3295972</v>
      </c>
      <c r="P40" s="499"/>
      <c r="Q40" s="150"/>
    </row>
    <row r="41" spans="1:17" ht="19.149999999999999" customHeight="1" thickBot="1" x14ac:dyDescent="0.25">
      <c r="A41" s="288" t="s">
        <v>382</v>
      </c>
      <c r="B41" s="256">
        <v>12.5</v>
      </c>
      <c r="C41" s="253"/>
      <c r="D41" s="254">
        <v>12.5</v>
      </c>
      <c r="E41" s="257">
        <v>1</v>
      </c>
      <c r="F41" s="256">
        <v>13.5</v>
      </c>
      <c r="G41" s="253"/>
      <c r="H41" s="254">
        <v>13.5</v>
      </c>
      <c r="I41" s="256">
        <v>78</v>
      </c>
      <c r="J41" s="253"/>
      <c r="K41" s="254">
        <v>78</v>
      </c>
      <c r="L41" s="255">
        <v>48</v>
      </c>
      <c r="M41" s="663">
        <v>105</v>
      </c>
      <c r="N41" s="664">
        <v>48</v>
      </c>
      <c r="O41" s="255">
        <v>153</v>
      </c>
    </row>
    <row r="42" spans="1:17" ht="16.899999999999999" customHeight="1" thickBot="1" x14ac:dyDescent="0.25">
      <c r="A42" s="289" t="s">
        <v>83</v>
      </c>
      <c r="B42" s="273"/>
      <c r="C42" s="274"/>
      <c r="D42" s="275"/>
      <c r="E42" s="272"/>
      <c r="F42" s="273"/>
      <c r="G42" s="274"/>
      <c r="H42" s="275"/>
      <c r="I42" s="273"/>
      <c r="J42" s="274"/>
      <c r="K42" s="275"/>
      <c r="L42" s="270"/>
      <c r="M42" s="270"/>
      <c r="N42" s="270"/>
      <c r="O42" s="270"/>
    </row>
    <row r="45" spans="1:17" ht="24" x14ac:dyDescent="0.2">
      <c r="A45" s="52" t="s">
        <v>77</v>
      </c>
      <c r="B45" s="53" t="s">
        <v>457</v>
      </c>
      <c r="C45" s="53"/>
      <c r="D45" s="53"/>
      <c r="E45" s="53" t="s">
        <v>369</v>
      </c>
      <c r="F45" s="53"/>
      <c r="G45" s="53" t="s">
        <v>463</v>
      </c>
      <c r="H45" s="53"/>
      <c r="I45" s="53"/>
      <c r="J45" s="53"/>
      <c r="K45" s="53"/>
      <c r="L45" s="53"/>
      <c r="M45" s="53"/>
      <c r="N45" s="53"/>
      <c r="O45" s="53"/>
    </row>
    <row r="46" spans="1:17" ht="12.75" thickBot="1" x14ac:dyDescent="0.25">
      <c r="A46" s="54" t="s">
        <v>72</v>
      </c>
      <c r="B46" s="1043"/>
      <c r="C46" s="1044"/>
      <c r="D46" s="1045"/>
      <c r="E46" s="268"/>
      <c r="F46" s="268"/>
      <c r="G46" s="268"/>
      <c r="H46" s="268"/>
      <c r="I46" s="268"/>
      <c r="J46" s="268"/>
      <c r="K46" s="268"/>
      <c r="L46" s="268"/>
      <c r="M46" s="268"/>
      <c r="N46" s="268" t="s">
        <v>463</v>
      </c>
      <c r="O46" s="290"/>
    </row>
    <row r="47" spans="1:17" ht="47.25" customHeight="1" x14ac:dyDescent="0.2">
      <c r="A47" s="276"/>
      <c r="B47" s="1046" t="s">
        <v>7</v>
      </c>
      <c r="C47" s="1047"/>
      <c r="D47" s="1048"/>
      <c r="E47" s="269" t="s">
        <v>8</v>
      </c>
      <c r="F47" s="1051" t="s">
        <v>9</v>
      </c>
      <c r="G47" s="1052"/>
      <c r="H47" s="1053"/>
      <c r="I47" s="1046" t="s">
        <v>10</v>
      </c>
      <c r="J47" s="1047"/>
      <c r="K47" s="1048"/>
      <c r="L47" s="297" t="s">
        <v>11</v>
      </c>
      <c r="M47" s="1050" t="s">
        <v>416</v>
      </c>
      <c r="N47" s="1050"/>
      <c r="O47" s="1050"/>
    </row>
    <row r="48" spans="1:17" ht="40.15" customHeight="1" x14ac:dyDescent="0.2">
      <c r="A48" s="277" t="s">
        <v>80</v>
      </c>
      <c r="B48" s="147" t="s">
        <v>16</v>
      </c>
      <c r="C48" s="146" t="s">
        <v>17</v>
      </c>
      <c r="D48" s="144" t="s">
        <v>12</v>
      </c>
      <c r="E48" s="143" t="s">
        <v>16</v>
      </c>
      <c r="F48" s="147" t="s">
        <v>16</v>
      </c>
      <c r="G48" s="146" t="s">
        <v>18</v>
      </c>
      <c r="H48" s="144" t="s">
        <v>12</v>
      </c>
      <c r="I48" s="147" t="s">
        <v>19</v>
      </c>
      <c r="J48" s="146" t="s">
        <v>20</v>
      </c>
      <c r="K48" s="144" t="s">
        <v>12</v>
      </c>
      <c r="L48" s="143" t="s">
        <v>21</v>
      </c>
      <c r="M48" s="143" t="s">
        <v>34</v>
      </c>
      <c r="N48" s="143" t="s">
        <v>35</v>
      </c>
      <c r="O48" s="143" t="s">
        <v>36</v>
      </c>
    </row>
    <row r="49" spans="1:15" ht="17.45" customHeight="1" x14ac:dyDescent="0.2">
      <c r="A49" s="277" t="s">
        <v>124</v>
      </c>
      <c r="B49" s="124"/>
      <c r="C49" s="121"/>
      <c r="D49" s="122">
        <v>0</v>
      </c>
      <c r="E49" s="123"/>
      <c r="F49" s="124"/>
      <c r="G49" s="121"/>
      <c r="H49" s="122">
        <v>0</v>
      </c>
      <c r="I49" s="124"/>
      <c r="J49" s="121"/>
      <c r="K49" s="122">
        <v>0</v>
      </c>
      <c r="L49" s="123"/>
      <c r="M49" s="123">
        <v>0</v>
      </c>
      <c r="N49" s="123"/>
      <c r="O49" s="123"/>
    </row>
    <row r="50" spans="1:15" ht="17.45" customHeight="1" x14ac:dyDescent="0.2">
      <c r="A50" s="278" t="s">
        <v>148</v>
      </c>
      <c r="B50" s="696">
        <v>39384225.592800714</v>
      </c>
      <c r="C50" s="697">
        <v>1686161.8904887279</v>
      </c>
      <c r="D50" s="698">
        <v>41070387.483289443</v>
      </c>
      <c r="E50" s="699">
        <v>0</v>
      </c>
      <c r="F50" s="696">
        <v>48603385.01435741</v>
      </c>
      <c r="G50" s="697">
        <v>2210051.4412539084</v>
      </c>
      <c r="H50" s="698">
        <v>50813436.455611318</v>
      </c>
      <c r="I50" s="696">
        <v>324970939.19379956</v>
      </c>
      <c r="J50" s="697">
        <v>13203465.314711206</v>
      </c>
      <c r="K50" s="698">
        <v>338174404.50851077</v>
      </c>
      <c r="L50" s="699">
        <v>156709615.71258843</v>
      </c>
      <c r="M50" s="699">
        <v>412958549.80095768</v>
      </c>
      <c r="N50" s="699">
        <v>173809294.35904229</v>
      </c>
      <c r="O50" s="699">
        <v>586767844.15999997</v>
      </c>
    </row>
    <row r="51" spans="1:15" ht="16.899999999999999" customHeight="1" x14ac:dyDescent="0.2">
      <c r="A51" s="279" t="s">
        <v>126</v>
      </c>
      <c r="B51" s="679">
        <v>34470980.7854122</v>
      </c>
      <c r="C51" s="688">
        <v>1466991.4181339475</v>
      </c>
      <c r="D51" s="680">
        <v>35937972.203546144</v>
      </c>
      <c r="E51" s="700">
        <v>0</v>
      </c>
      <c r="F51" s="679">
        <v>41187969.321663648</v>
      </c>
      <c r="G51" s="688">
        <v>1947497.4061214416</v>
      </c>
      <c r="H51" s="680">
        <v>43135466.727785088</v>
      </c>
      <c r="I51" s="679">
        <v>272983404.51180184</v>
      </c>
      <c r="J51" s="688">
        <v>11519498.252920849</v>
      </c>
      <c r="K51" s="680">
        <v>284502902.7647227</v>
      </c>
      <c r="L51" s="681">
        <v>126556474.46394601</v>
      </c>
      <c r="M51" s="682">
        <v>348642354.61887765</v>
      </c>
      <c r="N51" s="682">
        <v>141490461.54112226</v>
      </c>
      <c r="O51" s="682">
        <v>490132816.15999991</v>
      </c>
    </row>
    <row r="52" spans="1:15" ht="16.149999999999999" customHeight="1" x14ac:dyDescent="0.2">
      <c r="A52" s="279" t="s">
        <v>157</v>
      </c>
      <c r="B52" s="679">
        <v>0</v>
      </c>
      <c r="C52" s="688"/>
      <c r="D52" s="680">
        <v>0</v>
      </c>
      <c r="E52" s="681"/>
      <c r="F52" s="679">
        <v>720000</v>
      </c>
      <c r="G52" s="688"/>
      <c r="H52" s="680">
        <v>720000</v>
      </c>
      <c r="I52" s="679">
        <v>15123000</v>
      </c>
      <c r="J52" s="688"/>
      <c r="K52" s="680">
        <v>15123000</v>
      </c>
      <c r="L52" s="681">
        <v>11194500</v>
      </c>
      <c r="M52" s="682">
        <v>15843000</v>
      </c>
      <c r="N52" s="682">
        <v>11194500</v>
      </c>
      <c r="O52" s="682">
        <v>27037500</v>
      </c>
    </row>
    <row r="53" spans="1:15" ht="24.95" customHeight="1" x14ac:dyDescent="0.2">
      <c r="A53" s="280" t="s">
        <v>129</v>
      </c>
      <c r="B53" s="679">
        <v>4913244.8073885143</v>
      </c>
      <c r="C53" s="688">
        <v>219170.47235478033</v>
      </c>
      <c r="D53" s="680">
        <v>5132415.2797432942</v>
      </c>
      <c r="E53" s="701">
        <v>0</v>
      </c>
      <c r="F53" s="679">
        <v>6695415.6926937634</v>
      </c>
      <c r="G53" s="688">
        <v>262554.0351324667</v>
      </c>
      <c r="H53" s="680">
        <v>6957969.7278262302</v>
      </c>
      <c r="I53" s="679">
        <v>36864534.681997694</v>
      </c>
      <c r="J53" s="702">
        <v>1683967.0617903571</v>
      </c>
      <c r="K53" s="680">
        <v>38548501.743788049</v>
      </c>
      <c r="L53" s="682">
        <v>18958641.248642422</v>
      </c>
      <c r="M53" s="682">
        <v>48473195.182079971</v>
      </c>
      <c r="N53" s="682">
        <v>21124332.817920025</v>
      </c>
      <c r="O53" s="682">
        <v>69597528</v>
      </c>
    </row>
    <row r="54" spans="1:15" ht="19.899999999999999" customHeight="1" x14ac:dyDescent="0.2">
      <c r="A54" s="278" t="s">
        <v>130</v>
      </c>
      <c r="B54" s="696">
        <v>202220684.51410648</v>
      </c>
      <c r="C54" s="697">
        <v>0</v>
      </c>
      <c r="D54" s="698">
        <v>202220684.51410648</v>
      </c>
      <c r="E54" s="699">
        <v>0</v>
      </c>
      <c r="F54" s="696">
        <v>19896581.037010536</v>
      </c>
      <c r="G54" s="697">
        <v>0</v>
      </c>
      <c r="H54" s="698">
        <v>19896581.037010536</v>
      </c>
      <c r="I54" s="696">
        <v>97715735.193800747</v>
      </c>
      <c r="J54" s="697">
        <v>0</v>
      </c>
      <c r="K54" s="698">
        <v>97715735.193800747</v>
      </c>
      <c r="L54" s="699">
        <v>3423727.5770822773</v>
      </c>
      <c r="M54" s="699">
        <v>319833000.74491775</v>
      </c>
      <c r="N54" s="699">
        <v>3423727.5770822773</v>
      </c>
      <c r="O54" s="699">
        <v>323256728.32200003</v>
      </c>
    </row>
    <row r="55" spans="1:15" ht="24.95" customHeight="1" x14ac:dyDescent="0.2">
      <c r="A55" s="281" t="s">
        <v>159</v>
      </c>
      <c r="B55" s="679">
        <v>4811987.4177406617</v>
      </c>
      <c r="C55" s="948">
        <v>0</v>
      </c>
      <c r="D55" s="685">
        <v>4811987.4177406617</v>
      </c>
      <c r="E55" s="681">
        <v>0</v>
      </c>
      <c r="F55" s="679">
        <v>10648759.257548627</v>
      </c>
      <c r="G55" s="949">
        <v>0</v>
      </c>
      <c r="H55" s="685">
        <v>10648759.257548627</v>
      </c>
      <c r="I55" s="679">
        <v>24912764.272698708</v>
      </c>
      <c r="J55" s="950"/>
      <c r="K55" s="685">
        <v>24912764.272698708</v>
      </c>
      <c r="L55" s="681">
        <v>1679558.0269111404</v>
      </c>
      <c r="M55" s="682">
        <v>40373510.947987996</v>
      </c>
      <c r="N55" s="682">
        <v>1679558.0269111404</v>
      </c>
      <c r="O55" s="682">
        <v>42053068.974899136</v>
      </c>
    </row>
    <row r="56" spans="1:15" ht="13.9" customHeight="1" x14ac:dyDescent="0.2">
      <c r="A56" s="279" t="s">
        <v>132</v>
      </c>
      <c r="B56" s="679">
        <v>11968777.354520326</v>
      </c>
      <c r="C56" s="703">
        <v>0</v>
      </c>
      <c r="D56" s="680">
        <v>11968777.354520326</v>
      </c>
      <c r="E56" s="681">
        <v>0</v>
      </c>
      <c r="F56" s="679">
        <v>129636.9232137568</v>
      </c>
      <c r="G56" s="688"/>
      <c r="H56" s="680">
        <v>129636.9232137568</v>
      </c>
      <c r="I56" s="679">
        <v>5320270.4977834458</v>
      </c>
      <c r="J56" s="703">
        <v>0</v>
      </c>
      <c r="K56" s="680">
        <v>5320270.4977834458</v>
      </c>
      <c r="L56" s="681">
        <v>87331.674482474904</v>
      </c>
      <c r="M56" s="682">
        <v>17418684.775517531</v>
      </c>
      <c r="N56" s="682">
        <v>87331.674482474904</v>
      </c>
      <c r="O56" s="682">
        <v>17506016.450000007</v>
      </c>
    </row>
    <row r="57" spans="1:15" ht="15.6" customHeight="1" x14ac:dyDescent="0.2">
      <c r="A57" s="279" t="s">
        <v>158</v>
      </c>
      <c r="B57" s="679">
        <v>185439919.74184549</v>
      </c>
      <c r="C57" s="697"/>
      <c r="D57" s="680">
        <v>185439919.74184549</v>
      </c>
      <c r="E57" s="681">
        <v>0</v>
      </c>
      <c r="F57" s="679">
        <v>9118184.8562481515</v>
      </c>
      <c r="G57" s="688"/>
      <c r="H57" s="680">
        <v>9118184.8562481515</v>
      </c>
      <c r="I57" s="679">
        <v>67482700.423318595</v>
      </c>
      <c r="J57" s="695">
        <v>0</v>
      </c>
      <c r="K57" s="680">
        <v>67482700.423318595</v>
      </c>
      <c r="L57" s="681">
        <v>1656837.8756886621</v>
      </c>
      <c r="M57" s="682">
        <v>262040805.02141222</v>
      </c>
      <c r="N57" s="682">
        <v>1656837.8756886621</v>
      </c>
      <c r="O57" s="682">
        <v>263697642.8971009</v>
      </c>
    </row>
    <row r="58" spans="1:15" ht="19.149999999999999" customHeight="1" thickBot="1" x14ac:dyDescent="0.25">
      <c r="A58" s="279" t="s">
        <v>154</v>
      </c>
      <c r="B58" s="679">
        <v>0</v>
      </c>
      <c r="C58" s="688"/>
      <c r="D58" s="680">
        <v>0</v>
      </c>
      <c r="E58" s="681">
        <v>0</v>
      </c>
      <c r="F58" s="679">
        <v>0</v>
      </c>
      <c r="G58" s="688"/>
      <c r="H58" s="680">
        <v>0</v>
      </c>
      <c r="I58" s="679">
        <v>0</v>
      </c>
      <c r="J58" s="688"/>
      <c r="K58" s="680">
        <v>0</v>
      </c>
      <c r="L58" s="681">
        <v>0</v>
      </c>
      <c r="M58" s="682">
        <v>0</v>
      </c>
      <c r="N58" s="682">
        <v>0</v>
      </c>
      <c r="O58" s="682">
        <v>0</v>
      </c>
    </row>
    <row r="59" spans="1:15" ht="24.95" customHeight="1" thickBot="1" x14ac:dyDescent="0.25">
      <c r="A59" s="282" t="s">
        <v>134</v>
      </c>
      <c r="B59" s="689">
        <v>241604910.10690719</v>
      </c>
      <c r="C59" s="690">
        <v>1686161.8904887279</v>
      </c>
      <c r="D59" s="691">
        <v>243291071.99739593</v>
      </c>
      <c r="E59" s="692">
        <v>0</v>
      </c>
      <c r="F59" s="689">
        <v>68499966.051367939</v>
      </c>
      <c r="G59" s="690">
        <v>2210051.4412539084</v>
      </c>
      <c r="H59" s="691">
        <v>70710017.492621854</v>
      </c>
      <c r="I59" s="689">
        <v>422686674.3876003</v>
      </c>
      <c r="J59" s="690">
        <v>13203465.314711206</v>
      </c>
      <c r="K59" s="691">
        <v>435890139.70231152</v>
      </c>
      <c r="L59" s="692">
        <v>160133343.28967071</v>
      </c>
      <c r="M59" s="692">
        <v>732791550.54587543</v>
      </c>
      <c r="N59" s="692">
        <v>177233021.93612456</v>
      </c>
      <c r="O59" s="692">
        <v>910024572.48199999</v>
      </c>
    </row>
    <row r="60" spans="1:15" ht="20.45" customHeight="1" x14ac:dyDescent="0.2">
      <c r="A60" s="283" t="s">
        <v>135</v>
      </c>
      <c r="B60" s="674"/>
      <c r="C60" s="675"/>
      <c r="D60" s="676">
        <v>0</v>
      </c>
      <c r="E60" s="677"/>
      <c r="F60" s="674"/>
      <c r="G60" s="675"/>
      <c r="H60" s="676">
        <v>0</v>
      </c>
      <c r="I60" s="674"/>
      <c r="J60" s="675"/>
      <c r="K60" s="676">
        <v>0</v>
      </c>
      <c r="L60" s="677"/>
      <c r="M60" s="678">
        <v>0</v>
      </c>
      <c r="N60" s="678">
        <v>0</v>
      </c>
      <c r="O60" s="678">
        <v>0</v>
      </c>
    </row>
    <row r="61" spans="1:15" ht="18.600000000000001" customHeight="1" x14ac:dyDescent="0.2">
      <c r="A61" s="279" t="s">
        <v>136</v>
      </c>
      <c r="B61" s="679">
        <v>871487.68969474919</v>
      </c>
      <c r="C61" s="703">
        <v>11667383.050000001</v>
      </c>
      <c r="D61" s="680">
        <v>12538870.73969475</v>
      </c>
      <c r="E61" s="681"/>
      <c r="F61" s="679">
        <v>5064191.5434087552</v>
      </c>
      <c r="G61" s="703">
        <v>4845050</v>
      </c>
      <c r="H61" s="680">
        <v>9909241.5434087552</v>
      </c>
      <c r="I61" s="679">
        <v>5377587.3899531001</v>
      </c>
      <c r="J61" s="703">
        <v>8413666</v>
      </c>
      <c r="K61" s="680">
        <v>13791253.389953099</v>
      </c>
      <c r="L61" s="681">
        <v>690728.56694339309</v>
      </c>
      <c r="M61" s="678">
        <v>11313266.623056605</v>
      </c>
      <c r="N61" s="682">
        <v>25616827.616943393</v>
      </c>
      <c r="O61" s="682">
        <v>36930094.239999995</v>
      </c>
    </row>
    <row r="62" spans="1:15" ht="16.149999999999999" customHeight="1" thickBot="1" x14ac:dyDescent="0.25">
      <c r="A62" s="281" t="s">
        <v>137</v>
      </c>
      <c r="B62" s="683"/>
      <c r="C62" s="684"/>
      <c r="D62" s="685">
        <v>0</v>
      </c>
      <c r="E62" s="686"/>
      <c r="F62" s="683"/>
      <c r="G62" s="684"/>
      <c r="H62" s="685">
        <v>0</v>
      </c>
      <c r="I62" s="683"/>
      <c r="J62" s="684"/>
      <c r="K62" s="685">
        <v>0</v>
      </c>
      <c r="L62" s="686"/>
      <c r="M62" s="678">
        <v>0</v>
      </c>
      <c r="N62" s="687">
        <v>0</v>
      </c>
      <c r="O62" s="687">
        <v>0</v>
      </c>
    </row>
    <row r="63" spans="1:15" ht="24.95" customHeight="1" thickBot="1" x14ac:dyDescent="0.25">
      <c r="A63" s="284" t="s">
        <v>138</v>
      </c>
      <c r="B63" s="689">
        <v>871487.68969474919</v>
      </c>
      <c r="C63" s="690">
        <v>11667383.050000001</v>
      </c>
      <c r="D63" s="691">
        <v>12538870.73969475</v>
      </c>
      <c r="E63" s="692">
        <v>0</v>
      </c>
      <c r="F63" s="689">
        <v>5064191.5434087552</v>
      </c>
      <c r="G63" s="690">
        <v>4845050</v>
      </c>
      <c r="H63" s="691">
        <v>9909241.5434087552</v>
      </c>
      <c r="I63" s="689">
        <v>5377587.3899531001</v>
      </c>
      <c r="J63" s="690">
        <v>8413666</v>
      </c>
      <c r="K63" s="691">
        <v>13791253.389953099</v>
      </c>
      <c r="L63" s="692">
        <v>690728.56694339309</v>
      </c>
      <c r="M63" s="692">
        <v>11313266.623056605</v>
      </c>
      <c r="N63" s="692">
        <v>25616827.616943393</v>
      </c>
      <c r="O63" s="692">
        <v>36930094.239999995</v>
      </c>
    </row>
    <row r="64" spans="1:15" ht="24.95" customHeight="1" thickBot="1" x14ac:dyDescent="0.25">
      <c r="A64" s="284" t="s">
        <v>139</v>
      </c>
      <c r="B64" s="689">
        <v>242476397.79660195</v>
      </c>
      <c r="C64" s="690">
        <v>13353544.94048873</v>
      </c>
      <c r="D64" s="691">
        <v>255829942.73709068</v>
      </c>
      <c r="E64" s="692">
        <v>0</v>
      </c>
      <c r="F64" s="689">
        <v>73564157.59477669</v>
      </c>
      <c r="G64" s="690">
        <v>7055101.441253908</v>
      </c>
      <c r="H64" s="691">
        <v>80619259.036030605</v>
      </c>
      <c r="I64" s="689">
        <v>428064261.77755338</v>
      </c>
      <c r="J64" s="690">
        <v>21617131.314711206</v>
      </c>
      <c r="K64" s="691">
        <v>449681393.09226459</v>
      </c>
      <c r="L64" s="692">
        <v>160824071.85661411</v>
      </c>
      <c r="M64" s="692">
        <v>744104817.16893208</v>
      </c>
      <c r="N64" s="692">
        <v>202849849.55306795</v>
      </c>
      <c r="O64" s="692">
        <v>946954666.722</v>
      </c>
    </row>
    <row r="65" spans="1:16" ht="14.45" customHeight="1" x14ac:dyDescent="0.2">
      <c r="A65" s="285" t="s">
        <v>140</v>
      </c>
      <c r="B65" s="674"/>
      <c r="C65" s="675"/>
      <c r="D65" s="676">
        <v>0</v>
      </c>
      <c r="E65" s="677"/>
      <c r="F65" s="674"/>
      <c r="G65" s="675"/>
      <c r="H65" s="676">
        <v>0</v>
      </c>
      <c r="I65" s="674"/>
      <c r="J65" s="675"/>
      <c r="K65" s="676">
        <v>0</v>
      </c>
      <c r="L65" s="677"/>
      <c r="M65" s="678">
        <v>0</v>
      </c>
      <c r="N65" s="678">
        <v>0</v>
      </c>
      <c r="O65" s="678">
        <v>0</v>
      </c>
    </row>
    <row r="66" spans="1:16" ht="16.899999999999999" hidden="1" customHeight="1" x14ac:dyDescent="0.2">
      <c r="A66" s="277" t="s">
        <v>141</v>
      </c>
      <c r="B66" s="679"/>
      <c r="C66" s="688"/>
      <c r="D66" s="680">
        <v>0</v>
      </c>
      <c r="E66" s="681"/>
      <c r="F66" s="679"/>
      <c r="G66" s="688"/>
      <c r="H66" s="680">
        <v>0</v>
      </c>
      <c r="I66" s="679"/>
      <c r="J66" s="688"/>
      <c r="K66" s="680">
        <v>0</v>
      </c>
      <c r="L66" s="681"/>
      <c r="M66" s="678">
        <v>0</v>
      </c>
      <c r="N66" s="682">
        <v>0</v>
      </c>
      <c r="O66" s="682">
        <v>0</v>
      </c>
    </row>
    <row r="67" spans="1:16" ht="18.600000000000001" hidden="1" customHeight="1" thickBot="1" x14ac:dyDescent="0.25">
      <c r="A67" s="286" t="s">
        <v>160</v>
      </c>
      <c r="B67" s="683"/>
      <c r="C67" s="684"/>
      <c r="D67" s="685">
        <v>0</v>
      </c>
      <c r="E67" s="686"/>
      <c r="F67" s="679"/>
      <c r="G67" s="684"/>
      <c r="H67" s="685">
        <v>0</v>
      </c>
      <c r="I67" s="683"/>
      <c r="J67" s="684">
        <v>0</v>
      </c>
      <c r="K67" s="685">
        <v>0</v>
      </c>
      <c r="L67" s="686"/>
      <c r="M67" s="678">
        <v>0</v>
      </c>
      <c r="N67" s="687">
        <v>0</v>
      </c>
      <c r="O67" s="687">
        <v>0</v>
      </c>
    </row>
    <row r="68" spans="1:16" ht="15" hidden="1" customHeight="1" thickBot="1" x14ac:dyDescent="0.25">
      <c r="A68" s="284" t="s">
        <v>143</v>
      </c>
      <c r="B68" s="689">
        <v>0</v>
      </c>
      <c r="C68" s="690">
        <v>0</v>
      </c>
      <c r="D68" s="691">
        <v>0</v>
      </c>
      <c r="E68" s="692">
        <v>0</v>
      </c>
      <c r="F68" s="689">
        <v>0</v>
      </c>
      <c r="G68" s="690">
        <v>0</v>
      </c>
      <c r="H68" s="691">
        <v>0</v>
      </c>
      <c r="I68" s="689">
        <v>0</v>
      </c>
      <c r="J68" s="690">
        <v>0</v>
      </c>
      <c r="K68" s="691">
        <v>0</v>
      </c>
      <c r="L68" s="692">
        <v>0</v>
      </c>
      <c r="M68" s="692">
        <v>0</v>
      </c>
      <c r="N68" s="692">
        <v>0</v>
      </c>
      <c r="O68" s="692">
        <v>0</v>
      </c>
    </row>
    <row r="69" spans="1:16" ht="18.600000000000001" customHeight="1" x14ac:dyDescent="0.2">
      <c r="A69" s="277" t="s">
        <v>141</v>
      </c>
      <c r="B69" s="674"/>
      <c r="C69" s="675"/>
      <c r="D69" s="676">
        <v>0</v>
      </c>
      <c r="E69" s="677"/>
      <c r="F69" s="674"/>
      <c r="G69" s="675"/>
      <c r="H69" s="676">
        <v>0</v>
      </c>
      <c r="I69" s="674"/>
      <c r="J69" s="675"/>
      <c r="K69" s="676">
        <v>0</v>
      </c>
      <c r="L69" s="677"/>
      <c r="M69" s="678">
        <v>0</v>
      </c>
      <c r="N69" s="678">
        <v>0</v>
      </c>
      <c r="O69" s="678">
        <v>0</v>
      </c>
    </row>
    <row r="70" spans="1:16" ht="24.75" customHeight="1" thickBot="1" x14ac:dyDescent="0.25">
      <c r="A70" s="286" t="s">
        <v>160</v>
      </c>
      <c r="B70" s="683">
        <v>549186</v>
      </c>
      <c r="C70" s="684"/>
      <c r="D70" s="685">
        <v>549186</v>
      </c>
      <c r="E70" s="686">
        <v>0</v>
      </c>
      <c r="F70" s="683">
        <v>22837</v>
      </c>
      <c r="G70" s="948">
        <v>0</v>
      </c>
      <c r="H70" s="685">
        <v>22837</v>
      </c>
      <c r="I70" s="683">
        <v>1066151</v>
      </c>
      <c r="J70" s="948">
        <v>0</v>
      </c>
      <c r="K70" s="685">
        <v>1066151</v>
      </c>
      <c r="L70" s="686">
        <v>0</v>
      </c>
      <c r="M70" s="687">
        <v>1638174</v>
      </c>
      <c r="N70" s="687">
        <v>0</v>
      </c>
      <c r="O70" s="687">
        <v>1638174</v>
      </c>
    </row>
    <row r="71" spans="1:16" ht="24.95" customHeight="1" thickBot="1" x14ac:dyDescent="0.25">
      <c r="A71" s="284" t="s">
        <v>143</v>
      </c>
      <c r="B71" s="689">
        <v>549186</v>
      </c>
      <c r="C71" s="690">
        <v>0</v>
      </c>
      <c r="D71" s="691">
        <v>549186</v>
      </c>
      <c r="E71" s="692">
        <v>0</v>
      </c>
      <c r="F71" s="689">
        <v>22837</v>
      </c>
      <c r="G71" s="690">
        <v>0</v>
      </c>
      <c r="H71" s="691">
        <v>22837</v>
      </c>
      <c r="I71" s="689">
        <v>1066151</v>
      </c>
      <c r="J71" s="690">
        <v>0</v>
      </c>
      <c r="K71" s="691">
        <v>1066151</v>
      </c>
      <c r="L71" s="692">
        <v>0</v>
      </c>
      <c r="M71" s="692">
        <v>1638174</v>
      </c>
      <c r="N71" s="692">
        <v>0</v>
      </c>
      <c r="O71" s="692">
        <v>1638174</v>
      </c>
    </row>
    <row r="72" spans="1:16" ht="16.899999999999999" customHeight="1" thickBot="1" x14ac:dyDescent="0.25">
      <c r="A72" s="284" t="s">
        <v>147</v>
      </c>
      <c r="B72" s="689">
        <v>549186</v>
      </c>
      <c r="C72" s="689">
        <v>0</v>
      </c>
      <c r="D72" s="689">
        <v>549186</v>
      </c>
      <c r="E72" s="689">
        <v>0</v>
      </c>
      <c r="F72" s="689">
        <v>22837</v>
      </c>
      <c r="G72" s="689">
        <v>0</v>
      </c>
      <c r="H72" s="689">
        <v>22837</v>
      </c>
      <c r="I72" s="689">
        <v>1066151</v>
      </c>
      <c r="J72" s="689">
        <v>0</v>
      </c>
      <c r="K72" s="689">
        <v>1066151</v>
      </c>
      <c r="L72" s="689">
        <v>0</v>
      </c>
      <c r="M72" s="689">
        <v>1638174</v>
      </c>
      <c r="N72" s="689">
        <v>0</v>
      </c>
      <c r="O72" s="689">
        <v>1638174</v>
      </c>
    </row>
    <row r="73" spans="1:16" ht="24.95" customHeight="1" thickBot="1" x14ac:dyDescent="0.25">
      <c r="A73" s="284" t="s">
        <v>73</v>
      </c>
      <c r="B73" s="670">
        <v>241927211.79660195</v>
      </c>
      <c r="C73" s="671">
        <v>13353544.94048873</v>
      </c>
      <c r="D73" s="672">
        <v>255280756.73709068</v>
      </c>
      <c r="E73" s="673">
        <v>0</v>
      </c>
      <c r="F73" s="670">
        <v>73541320.59477669</v>
      </c>
      <c r="G73" s="671">
        <v>7055101.441253908</v>
      </c>
      <c r="H73" s="672">
        <v>80596422.036030605</v>
      </c>
      <c r="I73" s="670">
        <v>426998110.77755338</v>
      </c>
      <c r="J73" s="671">
        <v>21617131.314711206</v>
      </c>
      <c r="K73" s="672">
        <v>448615242.09226459</v>
      </c>
      <c r="L73" s="673">
        <v>160824071.85661411</v>
      </c>
      <c r="M73" s="673">
        <v>742466643.16893208</v>
      </c>
      <c r="N73" s="673">
        <v>202849849.55306795</v>
      </c>
      <c r="O73" s="673">
        <v>945316492.722</v>
      </c>
      <c r="P73" s="148">
        <v>945316492.722</v>
      </c>
    </row>
    <row r="74" spans="1:16" ht="24.95" customHeight="1" thickBot="1" x14ac:dyDescent="0.25">
      <c r="A74" s="284" t="s">
        <v>73</v>
      </c>
      <c r="B74" s="693">
        <v>251905820.29092485</v>
      </c>
      <c r="C74" s="704">
        <v>13353544.94048873</v>
      </c>
      <c r="D74" s="705">
        <v>265259365.23141357</v>
      </c>
      <c r="E74" s="694">
        <v>0</v>
      </c>
      <c r="F74" s="693">
        <v>74367475.883241385</v>
      </c>
      <c r="G74" s="704">
        <v>7055101.441253908</v>
      </c>
      <c r="H74" s="705">
        <v>81422577.324495301</v>
      </c>
      <c r="I74" s="693">
        <v>431677300.30363542</v>
      </c>
      <c r="J74" s="704">
        <v>21617131.314711206</v>
      </c>
      <c r="K74" s="705">
        <v>453294431.61834663</v>
      </c>
      <c r="L74" s="694">
        <v>160952689.5477446</v>
      </c>
      <c r="M74" s="694">
        <v>757950596.47780156</v>
      </c>
      <c r="N74" s="694">
        <v>202978467.24419844</v>
      </c>
      <c r="O74" s="694">
        <v>960929063.722</v>
      </c>
      <c r="P74" s="149">
        <v>960929063.722</v>
      </c>
    </row>
    <row r="75" spans="1:16" ht="24.95" customHeight="1" thickBot="1" x14ac:dyDescent="0.25">
      <c r="A75" s="287" t="s">
        <v>81</v>
      </c>
      <c r="B75" s="693">
        <v>14483259.907804901</v>
      </c>
      <c r="C75" s="706"/>
      <c r="D75" s="707">
        <v>14483259.907804901</v>
      </c>
      <c r="E75" s="708">
        <v>0</v>
      </c>
      <c r="F75" s="693">
        <v>17631066.68545498</v>
      </c>
      <c r="G75" s="706"/>
      <c r="H75" s="707">
        <v>17631066.68545498</v>
      </c>
      <c r="I75" s="693">
        <v>116318157.8953996</v>
      </c>
      <c r="J75" s="706"/>
      <c r="K75" s="707">
        <v>116318157.8953996</v>
      </c>
      <c r="L75" s="708">
        <v>55069874.955803841</v>
      </c>
      <c r="M75" s="694">
        <v>148432484.48865947</v>
      </c>
      <c r="N75" s="694">
        <v>55069874.955803841</v>
      </c>
      <c r="O75" s="694">
        <v>203502359.44446331</v>
      </c>
    </row>
    <row r="76" spans="1:16" ht="24.95" customHeight="1" thickBot="1" x14ac:dyDescent="0.25">
      <c r="A76" s="284" t="s">
        <v>82</v>
      </c>
      <c r="B76" s="693">
        <v>266389080.19872975</v>
      </c>
      <c r="C76" s="704">
        <v>13353544.94048873</v>
      </c>
      <c r="D76" s="705">
        <v>279742625.13921845</v>
      </c>
      <c r="E76" s="694">
        <v>0</v>
      </c>
      <c r="F76" s="694">
        <v>91998542.568696365</v>
      </c>
      <c r="G76" s="694">
        <v>7055101.441253908</v>
      </c>
      <c r="H76" s="694">
        <v>99053644.00995028</v>
      </c>
      <c r="I76" s="694">
        <v>547995458.19903505</v>
      </c>
      <c r="J76" s="694">
        <v>21617131.314711206</v>
      </c>
      <c r="K76" s="694">
        <v>569612589.51374626</v>
      </c>
      <c r="L76" s="694">
        <v>216022564.50354844</v>
      </c>
      <c r="M76" s="694">
        <v>906383080.96646118</v>
      </c>
      <c r="N76" s="694">
        <v>258048342.20000228</v>
      </c>
      <c r="O76" s="694">
        <v>1164431423.1664634</v>
      </c>
      <c r="P76" s="184">
        <v>1164431423.1664634</v>
      </c>
    </row>
    <row r="77" spans="1:16" ht="24.95" customHeight="1" thickBot="1" x14ac:dyDescent="0.25">
      <c r="A77" s="743" t="s">
        <v>413</v>
      </c>
      <c r="B77" s="709"/>
      <c r="C77" s="709"/>
      <c r="D77" s="710">
        <v>0</v>
      </c>
      <c r="E77" s="711"/>
      <c r="F77" s="712"/>
      <c r="G77" s="709"/>
      <c r="H77" s="710">
        <v>0</v>
      </c>
      <c r="I77" s="712"/>
      <c r="J77" s="709"/>
      <c r="K77" s="710">
        <v>0</v>
      </c>
      <c r="L77" s="710"/>
      <c r="M77" s="713">
        <v>0</v>
      </c>
      <c r="N77" s="714">
        <v>0</v>
      </c>
      <c r="O77" s="710">
        <v>0</v>
      </c>
      <c r="P77" s="184"/>
    </row>
    <row r="78" spans="1:16" ht="38.25" customHeight="1" thickBot="1" x14ac:dyDescent="0.25">
      <c r="A78" s="743" t="s">
        <v>414</v>
      </c>
      <c r="B78" s="715"/>
      <c r="C78" s="715"/>
      <c r="D78" s="710">
        <v>0</v>
      </c>
      <c r="E78" s="711"/>
      <c r="F78" s="712"/>
      <c r="G78" s="709"/>
      <c r="H78" s="710">
        <v>0</v>
      </c>
      <c r="I78" s="712"/>
      <c r="J78" s="716">
        <v>30899100</v>
      </c>
      <c r="K78" s="710">
        <v>30899100</v>
      </c>
      <c r="L78" s="717"/>
      <c r="M78" s="713">
        <v>0</v>
      </c>
      <c r="N78" s="714">
        <v>30899100</v>
      </c>
      <c r="O78" s="710">
        <v>30899100</v>
      </c>
      <c r="P78" s="184"/>
    </row>
    <row r="79" spans="1:16" ht="24.95" customHeight="1" thickBot="1" x14ac:dyDescent="0.25">
      <c r="A79" s="743" t="s">
        <v>459</v>
      </c>
      <c r="B79" s="715"/>
      <c r="C79" s="715"/>
      <c r="D79" s="710">
        <v>0</v>
      </c>
      <c r="E79" s="711"/>
      <c r="F79" s="712"/>
      <c r="G79" s="709"/>
      <c r="H79" s="710">
        <v>0</v>
      </c>
      <c r="I79" s="712"/>
      <c r="J79" s="716"/>
      <c r="K79" s="710">
        <v>0</v>
      </c>
      <c r="L79" s="717"/>
      <c r="M79" s="713">
        <v>0</v>
      </c>
      <c r="N79" s="714">
        <v>0</v>
      </c>
      <c r="O79" s="710">
        <v>0</v>
      </c>
      <c r="P79" s="184"/>
    </row>
    <row r="80" spans="1:16" ht="33.75" customHeight="1" thickBot="1" x14ac:dyDescent="0.25">
      <c r="A80" s="743" t="s">
        <v>460</v>
      </c>
      <c r="B80" s="715">
        <v>22017058</v>
      </c>
      <c r="C80" s="715"/>
      <c r="D80" s="710">
        <v>22017058</v>
      </c>
      <c r="E80" s="711"/>
      <c r="F80" s="712"/>
      <c r="G80" s="709">
        <v>19000000</v>
      </c>
      <c r="H80" s="710">
        <v>19000000</v>
      </c>
      <c r="I80" s="712"/>
      <c r="J80" s="716"/>
      <c r="K80" s="710">
        <v>0</v>
      </c>
      <c r="L80" s="717"/>
      <c r="M80" s="713">
        <v>22017058</v>
      </c>
      <c r="N80" s="714">
        <v>19000000</v>
      </c>
      <c r="O80" s="710">
        <v>41017058</v>
      </c>
      <c r="P80" s="184"/>
    </row>
    <row r="81" spans="1:17" ht="24.95" customHeight="1" x14ac:dyDescent="0.2">
      <c r="A81" s="661" t="s">
        <v>415</v>
      </c>
      <c r="B81" s="718">
        <v>288406138.19872975</v>
      </c>
      <c r="C81" s="718">
        <v>13353544.94048873</v>
      </c>
      <c r="D81" s="718">
        <v>301759683.13921845</v>
      </c>
      <c r="E81" s="718">
        <v>0</v>
      </c>
      <c r="F81" s="718">
        <v>91998542.568696365</v>
      </c>
      <c r="G81" s="718">
        <v>26055101.441253908</v>
      </c>
      <c r="H81" s="718">
        <v>118053644.00995028</v>
      </c>
      <c r="I81" s="718">
        <v>547995458.19903505</v>
      </c>
      <c r="J81" s="718">
        <v>52516231.314711206</v>
      </c>
      <c r="K81" s="718">
        <v>600511689.51374626</v>
      </c>
      <c r="L81" s="718">
        <v>216022564.50354844</v>
      </c>
      <c r="M81" s="718">
        <v>928400138.96646118</v>
      </c>
      <c r="N81" s="718">
        <v>307947442.20000231</v>
      </c>
      <c r="O81" s="718">
        <v>1236347581.1664634</v>
      </c>
      <c r="P81" s="184"/>
    </row>
    <row r="82" spans="1:17" ht="24.95" customHeight="1" x14ac:dyDescent="0.2">
      <c r="A82" s="662" t="s">
        <v>341</v>
      </c>
      <c r="B82" s="666"/>
      <c r="C82" s="666"/>
      <c r="D82" s="666">
        <v>0</v>
      </c>
      <c r="E82" s="666">
        <v>0</v>
      </c>
      <c r="F82" s="666"/>
      <c r="G82" s="666"/>
      <c r="H82" s="666">
        <v>0</v>
      </c>
      <c r="I82" s="666"/>
      <c r="J82" s="666"/>
      <c r="K82" s="666">
        <v>0</v>
      </c>
      <c r="L82" s="666">
        <v>0</v>
      </c>
      <c r="M82" s="695">
        <v>0</v>
      </c>
      <c r="N82" s="695">
        <v>0</v>
      </c>
      <c r="O82" s="695">
        <v>0</v>
      </c>
      <c r="P82" s="499">
        <v>0</v>
      </c>
      <c r="Q82" s="150" t="s">
        <v>402</v>
      </c>
    </row>
    <row r="83" spans="1:17" ht="24.95" customHeight="1" x14ac:dyDescent="0.2">
      <c r="A83" s="662" t="s">
        <v>342</v>
      </c>
      <c r="B83" s="666"/>
      <c r="C83" s="666"/>
      <c r="D83" s="666">
        <v>0</v>
      </c>
      <c r="E83" s="666">
        <v>0</v>
      </c>
      <c r="F83" s="666"/>
      <c r="G83" s="666"/>
      <c r="H83" s="666">
        <v>0</v>
      </c>
      <c r="I83" s="666"/>
      <c r="J83" s="666"/>
      <c r="K83" s="666">
        <v>0</v>
      </c>
      <c r="L83" s="666">
        <v>0</v>
      </c>
      <c r="M83" s="695">
        <v>0</v>
      </c>
      <c r="N83" s="695">
        <v>0</v>
      </c>
      <c r="O83" s="695">
        <v>0</v>
      </c>
      <c r="P83" s="499">
        <v>0</v>
      </c>
      <c r="Q83" s="150" t="s">
        <v>343</v>
      </c>
    </row>
    <row r="84" spans="1:17" ht="38.25" customHeight="1" x14ac:dyDescent="0.2">
      <c r="A84" s="662" t="s">
        <v>461</v>
      </c>
      <c r="B84" s="666">
        <v>288406138.19872975</v>
      </c>
      <c r="C84" s="666">
        <v>13353544.94048873</v>
      </c>
      <c r="D84" s="666">
        <v>301759683.13921845</v>
      </c>
      <c r="E84" s="666">
        <v>0</v>
      </c>
      <c r="F84" s="666">
        <v>91998542.568696365</v>
      </c>
      <c r="G84" s="666">
        <v>26055101.441253908</v>
      </c>
      <c r="H84" s="666">
        <v>118053644.00995028</v>
      </c>
      <c r="I84" s="666">
        <v>547995458.19903505</v>
      </c>
      <c r="J84" s="666">
        <v>52516231.314711206</v>
      </c>
      <c r="K84" s="666">
        <v>600511689.51374626</v>
      </c>
      <c r="L84" s="666">
        <v>216022564.50354844</v>
      </c>
      <c r="M84" s="666">
        <v>928400138.96646118</v>
      </c>
      <c r="N84" s="666">
        <v>307947442.20000231</v>
      </c>
      <c r="O84" s="666">
        <v>1236347581.1664634</v>
      </c>
      <c r="P84" s="499"/>
      <c r="Q84" s="150"/>
    </row>
    <row r="85" spans="1:17" ht="24.95" customHeight="1" thickBot="1" x14ac:dyDescent="0.25">
      <c r="A85" s="288" t="s">
        <v>383</v>
      </c>
      <c r="B85" s="658">
        <v>5.9332565410564424</v>
      </c>
      <c r="C85" s="253">
        <v>3</v>
      </c>
      <c r="D85" s="254">
        <v>8.9332565410564424</v>
      </c>
      <c r="E85" s="255">
        <v>0</v>
      </c>
      <c r="F85" s="658">
        <v>9.8748198124074378</v>
      </c>
      <c r="G85" s="253">
        <v>1</v>
      </c>
      <c r="H85" s="254">
        <v>10.874819812407438</v>
      </c>
      <c r="I85" s="658">
        <v>68.744893862103012</v>
      </c>
      <c r="J85" s="253">
        <v>3</v>
      </c>
      <c r="K85" s="254">
        <v>71.744893862103012</v>
      </c>
      <c r="L85" s="255">
        <v>33.967029784433109</v>
      </c>
      <c r="M85" s="659">
        <v>84.552970215566887</v>
      </c>
      <c r="N85" s="659">
        <v>40.967029784433109</v>
      </c>
      <c r="O85" s="660">
        <v>125.52</v>
      </c>
      <c r="P85" s="150"/>
    </row>
    <row r="86" spans="1:17" ht="24.95" customHeight="1" thickBot="1" x14ac:dyDescent="0.25">
      <c r="A86" s="289" t="s">
        <v>83</v>
      </c>
      <c r="B86" s="293"/>
      <c r="C86" s="294"/>
      <c r="D86" s="295"/>
      <c r="E86" s="296"/>
      <c r="F86" s="293"/>
      <c r="G86" s="294"/>
      <c r="H86" s="295"/>
      <c r="I86" s="293"/>
      <c r="J86" s="294"/>
      <c r="K86" s="295"/>
      <c r="L86" s="296"/>
      <c r="M86" s="296"/>
      <c r="N86" s="296"/>
      <c r="O86" s="296">
        <v>2</v>
      </c>
    </row>
    <row r="89" spans="1:17" ht="36" hidden="1" customHeight="1" x14ac:dyDescent="0.2">
      <c r="A89" s="52" t="s">
        <v>77</v>
      </c>
      <c r="B89" s="53" t="s">
        <v>79</v>
      </c>
      <c r="C89" s="53"/>
      <c r="D89" s="53"/>
      <c r="E89" s="53" t="s">
        <v>370</v>
      </c>
      <c r="F89" s="53"/>
      <c r="G89" s="53" t="s">
        <v>71</v>
      </c>
      <c r="H89" s="53"/>
      <c r="I89" s="53"/>
      <c r="J89" s="53"/>
      <c r="K89" s="53"/>
      <c r="L89" s="53"/>
      <c r="M89" s="53"/>
      <c r="N89" s="53"/>
      <c r="O89" s="53"/>
    </row>
    <row r="90" spans="1:17" ht="12.75" hidden="1" customHeight="1" thickBot="1" x14ac:dyDescent="0.25">
      <c r="A90" s="54" t="s">
        <v>72</v>
      </c>
      <c r="B90" s="1043"/>
      <c r="C90" s="1044"/>
      <c r="D90" s="1045"/>
      <c r="E90" s="268"/>
      <c r="F90" s="268"/>
      <c r="G90" s="268"/>
      <c r="H90" s="268"/>
      <c r="I90" s="268"/>
      <c r="J90" s="268"/>
      <c r="K90" s="268"/>
      <c r="L90" s="268"/>
      <c r="M90" s="268"/>
      <c r="N90" s="268" t="s">
        <v>71</v>
      </c>
      <c r="O90" s="290"/>
    </row>
    <row r="91" spans="1:17" ht="45" hidden="1" customHeight="1" x14ac:dyDescent="0.2">
      <c r="A91" s="276"/>
      <c r="B91" s="1054" t="s">
        <v>7</v>
      </c>
      <c r="C91" s="1055"/>
      <c r="D91" s="1056"/>
      <c r="E91" s="300" t="s">
        <v>8</v>
      </c>
      <c r="F91" s="1054" t="s">
        <v>9</v>
      </c>
      <c r="G91" s="1055"/>
      <c r="H91" s="1056"/>
      <c r="I91" s="1054" t="s">
        <v>10</v>
      </c>
      <c r="J91" s="1055"/>
      <c r="K91" s="1056"/>
      <c r="L91" s="300" t="s">
        <v>11</v>
      </c>
      <c r="M91" s="1049" t="s">
        <v>33</v>
      </c>
      <c r="N91" s="1049"/>
      <c r="O91" s="1049"/>
    </row>
    <row r="92" spans="1:17" ht="47.45" hidden="1" customHeight="1" thickBot="1" x14ac:dyDescent="0.25">
      <c r="A92" s="277"/>
      <c r="B92" s="59" t="s">
        <v>16</v>
      </c>
      <c r="C92" s="58" t="s">
        <v>17</v>
      </c>
      <c r="D92" s="56" t="s">
        <v>12</v>
      </c>
      <c r="E92" s="55" t="s">
        <v>16</v>
      </c>
      <c r="F92" s="59" t="s">
        <v>16</v>
      </c>
      <c r="G92" s="58" t="s">
        <v>18</v>
      </c>
      <c r="H92" s="56" t="s">
        <v>12</v>
      </c>
      <c r="I92" s="59" t="s">
        <v>19</v>
      </c>
      <c r="J92" s="58" t="s">
        <v>20</v>
      </c>
      <c r="K92" s="56" t="s">
        <v>12</v>
      </c>
      <c r="L92" s="55" t="s">
        <v>21</v>
      </c>
      <c r="M92" s="55" t="s">
        <v>34</v>
      </c>
      <c r="N92" s="55" t="s">
        <v>35</v>
      </c>
      <c r="O92" s="55" t="s">
        <v>36</v>
      </c>
    </row>
    <row r="93" spans="1:17" ht="24.95" hidden="1" customHeight="1" thickBot="1" x14ac:dyDescent="0.25">
      <c r="A93" s="284" t="s">
        <v>73</v>
      </c>
      <c r="B93" s="298">
        <v>0.78099730303364689</v>
      </c>
      <c r="C93" s="60">
        <v>0.42118105739173278</v>
      </c>
      <c r="D93" s="299">
        <v>0.74879401986651528</v>
      </c>
      <c r="E93" s="301">
        <v>0</v>
      </c>
      <c r="F93" s="298">
        <v>0.77354788573571986</v>
      </c>
      <c r="G93" s="60">
        <v>0.87100017793258122</v>
      </c>
      <c r="H93" s="299">
        <v>0.7811205780508943</v>
      </c>
      <c r="I93" s="298">
        <v>1.005528838890746</v>
      </c>
      <c r="J93" s="60">
        <v>0.36996634818507113</v>
      </c>
      <c r="K93" s="299">
        <v>0.92938911560672699</v>
      </c>
      <c r="L93" s="301">
        <v>1.1111043009674209</v>
      </c>
      <c r="M93" s="301">
        <v>0.88737402160519852</v>
      </c>
      <c r="N93" s="301">
        <v>0.83498173988493152</v>
      </c>
      <c r="O93" s="301">
        <v>0.87576655797629432</v>
      </c>
    </row>
    <row r="94" spans="1:17" ht="24.95" hidden="1" customHeight="1" thickBot="1" x14ac:dyDescent="0.25">
      <c r="A94" s="287" t="s">
        <v>81</v>
      </c>
      <c r="B94" s="298">
        <v>0.81944246652321107</v>
      </c>
      <c r="C94" s="60" t="e">
        <v>#DIV/0!</v>
      </c>
      <c r="D94" s="299">
        <v>0.81944246652321107</v>
      </c>
      <c r="E94" s="301">
        <v>0</v>
      </c>
      <c r="F94" s="298">
        <v>0.92364902295968854</v>
      </c>
      <c r="G94" s="60" t="e">
        <v>#DIV/0!</v>
      </c>
      <c r="H94" s="299">
        <v>0.92364902295968854</v>
      </c>
      <c r="I94" s="298">
        <v>1.0546662988989084</v>
      </c>
      <c r="J94" s="60" t="e">
        <v>#DIV/0!</v>
      </c>
      <c r="K94" s="299">
        <v>1.0546662988989084</v>
      </c>
      <c r="L94" s="301">
        <v>0.81140000975278215</v>
      </c>
      <c r="M94" s="301">
        <v>0.99977394243438833</v>
      </c>
      <c r="N94" s="301">
        <v>0.81140000975278215</v>
      </c>
      <c r="O94" s="301">
        <v>0.94067623806368839</v>
      </c>
    </row>
    <row r="95" spans="1:17" ht="24.95" hidden="1" customHeight="1" thickBot="1" x14ac:dyDescent="0.25">
      <c r="A95" s="284" t="s">
        <v>82</v>
      </c>
      <c r="B95" s="298">
        <v>0.78299455055421474</v>
      </c>
      <c r="C95" s="60">
        <v>0.42118105739173278</v>
      </c>
      <c r="D95" s="299">
        <v>0.75215137344882643</v>
      </c>
      <c r="E95" s="301">
        <v>0</v>
      </c>
      <c r="F95" s="298">
        <v>0.79841369664505968</v>
      </c>
      <c r="G95" s="60">
        <v>0.87100017793258122</v>
      </c>
      <c r="H95" s="299">
        <v>0.80318112085296434</v>
      </c>
      <c r="I95" s="298">
        <v>1.0155721980720194</v>
      </c>
      <c r="J95" s="60">
        <v>0.36996634818507113</v>
      </c>
      <c r="K95" s="299">
        <v>0.9524930892914526</v>
      </c>
      <c r="L95" s="301">
        <v>1.015484824159488</v>
      </c>
      <c r="M95" s="301">
        <v>0.90401805048681139</v>
      </c>
      <c r="N95" s="301">
        <v>0.82983484450856393</v>
      </c>
      <c r="O95" s="301">
        <v>0.88645667206834888</v>
      </c>
    </row>
    <row r="96" spans="1:17" ht="24.95" hidden="1" customHeight="1" thickBot="1" x14ac:dyDescent="0.25">
      <c r="A96" s="288" t="s">
        <v>383</v>
      </c>
      <c r="B96" s="298">
        <v>0.47466052328451541</v>
      </c>
      <c r="C96" s="60" t="e">
        <v>#DIV/0!</v>
      </c>
      <c r="D96" s="299">
        <v>0.71466052328451535</v>
      </c>
      <c r="E96" s="301">
        <v>0</v>
      </c>
      <c r="F96" s="298">
        <v>0.73146813425240276</v>
      </c>
      <c r="G96" s="60" t="e">
        <v>#DIV/0!</v>
      </c>
      <c r="H96" s="299">
        <v>0.80554220832647683</v>
      </c>
      <c r="I96" s="298">
        <v>0.8813447931038848</v>
      </c>
      <c r="J96" s="60" t="e">
        <v>#DIV/0!</v>
      </c>
      <c r="K96" s="299">
        <v>0.91980633156542324</v>
      </c>
      <c r="L96" s="301">
        <v>0.70764645384235647</v>
      </c>
      <c r="M96" s="301">
        <v>0.80526638300539888</v>
      </c>
      <c r="N96" s="301">
        <v>0.85347978717568973</v>
      </c>
      <c r="O96" s="301">
        <v>0.82039215686274503</v>
      </c>
    </row>
    <row r="97" spans="1:16" ht="24.95" hidden="1" customHeight="1" thickBot="1" x14ac:dyDescent="0.25">
      <c r="A97" s="289" t="s">
        <v>83</v>
      </c>
      <c r="B97" s="273"/>
      <c r="C97" s="274"/>
      <c r="D97" s="275"/>
      <c r="E97" s="270"/>
      <c r="F97" s="273"/>
      <c r="G97" s="274"/>
      <c r="H97" s="275"/>
      <c r="I97" s="273"/>
      <c r="J97" s="274"/>
      <c r="K97" s="275"/>
      <c r="L97" s="270"/>
      <c r="M97" s="270"/>
      <c r="N97" s="270"/>
      <c r="O97" s="270">
        <v>2</v>
      </c>
    </row>
    <row r="98" spans="1:16" ht="12" hidden="1" customHeight="1" x14ac:dyDescent="0.2"/>
    <row r="99" spans="1:16" ht="12" hidden="1" customHeight="1" x14ac:dyDescent="0.2"/>
    <row r="100" spans="1:16" ht="12" hidden="1" customHeight="1" x14ac:dyDescent="0.2">
      <c r="A100" s="398" t="s">
        <v>82</v>
      </c>
      <c r="B100" s="398">
        <v>184934.13776512776</v>
      </c>
      <c r="C100" s="398">
        <v>1547</v>
      </c>
      <c r="D100" s="398">
        <v>186481.13776512776</v>
      </c>
      <c r="E100" s="398">
        <v>14089.721049426793</v>
      </c>
      <c r="F100" s="398">
        <v>100966.11424226167</v>
      </c>
      <c r="G100" s="398">
        <v>7042</v>
      </c>
      <c r="H100" s="398">
        <v>108008.11424226167</v>
      </c>
      <c r="I100" s="398">
        <v>471535.88379332714</v>
      </c>
      <c r="J100" s="398">
        <v>88565</v>
      </c>
      <c r="K100" s="398">
        <v>560100.88379332714</v>
      </c>
      <c r="L100" s="398">
        <v>253792.12338905915</v>
      </c>
      <c r="M100" s="398">
        <v>771525.85685014329</v>
      </c>
      <c r="N100" s="398">
        <v>363751.12338905933</v>
      </c>
      <c r="O100" s="398">
        <v>1135276.9802392027</v>
      </c>
    </row>
    <row r="101" spans="1:16" ht="12" hidden="1" customHeight="1" x14ac:dyDescent="0.2"/>
    <row r="102" spans="1:16" ht="12" hidden="1" customHeight="1" x14ac:dyDescent="0.2">
      <c r="B102" s="184">
        <v>340033372.63100582</v>
      </c>
      <c r="C102" s="184">
        <v>31703451.850574713</v>
      </c>
      <c r="D102" s="184">
        <v>371736824.48158056</v>
      </c>
      <c r="E102" s="184">
        <v>7564264.6252522487</v>
      </c>
      <c r="F102" s="184">
        <v>115125692.64083037</v>
      </c>
      <c r="G102" s="184">
        <v>8092958</v>
      </c>
      <c r="H102" s="184">
        <v>123218650.64083037</v>
      </c>
      <c r="I102" s="184">
        <v>539121276.16773736</v>
      </c>
      <c r="J102" s="184">
        <v>58341428.486590035</v>
      </c>
      <c r="K102" s="184">
        <v>597462704.65432739</v>
      </c>
      <c r="L102" s="184">
        <v>212474708.94736725</v>
      </c>
      <c r="M102" s="184">
        <v>1001844606.0648258</v>
      </c>
      <c r="N102" s="184">
        <v>310599742.28453231</v>
      </c>
      <c r="O102" s="184">
        <v>1312444348.3493581</v>
      </c>
    </row>
    <row r="103" spans="1:16" ht="12" hidden="1" customHeight="1" x14ac:dyDescent="0.2"/>
    <row r="104" spans="1:16" x14ac:dyDescent="0.2">
      <c r="O104" s="184">
        <v>149148202.16313386</v>
      </c>
    </row>
    <row r="105" spans="1:16" ht="24" x14ac:dyDescent="0.2">
      <c r="A105" s="52" t="s">
        <v>77</v>
      </c>
      <c r="B105" s="53" t="s">
        <v>457</v>
      </c>
      <c r="C105" s="53"/>
      <c r="D105" s="53"/>
      <c r="E105" s="53" t="s">
        <v>371</v>
      </c>
      <c r="F105" s="53"/>
      <c r="G105" s="53" t="s">
        <v>71</v>
      </c>
      <c r="H105" s="53"/>
      <c r="I105" s="53"/>
      <c r="J105" s="53"/>
      <c r="K105" s="53"/>
      <c r="L105" s="53"/>
      <c r="M105" s="53"/>
      <c r="N105" s="53"/>
      <c r="O105" s="53"/>
    </row>
    <row r="106" spans="1:16" ht="12.75" thickBot="1" x14ac:dyDescent="0.25">
      <c r="A106" s="54" t="s">
        <v>72</v>
      </c>
      <c r="B106" s="1043"/>
      <c r="C106" s="1044"/>
      <c r="D106" s="1045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 t="s">
        <v>463</v>
      </c>
      <c r="O106" s="290"/>
    </row>
    <row r="107" spans="1:16" ht="47.25" customHeight="1" x14ac:dyDescent="0.2">
      <c r="A107" s="276"/>
      <c r="B107" s="1046" t="s">
        <v>7</v>
      </c>
      <c r="C107" s="1047"/>
      <c r="D107" s="1048"/>
      <c r="E107" s="269" t="s">
        <v>8</v>
      </c>
      <c r="F107" s="1051" t="s">
        <v>9</v>
      </c>
      <c r="G107" s="1052"/>
      <c r="H107" s="1053"/>
      <c r="I107" s="1046" t="s">
        <v>10</v>
      </c>
      <c r="J107" s="1047"/>
      <c r="K107" s="1048"/>
      <c r="L107" s="297" t="s">
        <v>11</v>
      </c>
      <c r="M107" s="1057" t="s">
        <v>33</v>
      </c>
      <c r="N107" s="1057"/>
      <c r="O107" s="1057"/>
    </row>
    <row r="108" spans="1:16" ht="40.15" customHeight="1" x14ac:dyDescent="0.2">
      <c r="A108" s="277" t="s">
        <v>80</v>
      </c>
      <c r="B108" s="147" t="s">
        <v>16</v>
      </c>
      <c r="C108" s="146" t="s">
        <v>17</v>
      </c>
      <c r="D108" s="144" t="s">
        <v>12</v>
      </c>
      <c r="E108" s="143" t="s">
        <v>16</v>
      </c>
      <c r="F108" s="147" t="s">
        <v>16</v>
      </c>
      <c r="G108" s="146" t="s">
        <v>18</v>
      </c>
      <c r="H108" s="144" t="s">
        <v>12</v>
      </c>
      <c r="I108" s="147" t="s">
        <v>19</v>
      </c>
      <c r="J108" s="146" t="s">
        <v>20</v>
      </c>
      <c r="K108" s="144" t="s">
        <v>12</v>
      </c>
      <c r="L108" s="143" t="s">
        <v>21</v>
      </c>
      <c r="M108" s="143" t="s">
        <v>34</v>
      </c>
      <c r="N108" s="143" t="s">
        <v>35</v>
      </c>
      <c r="O108" s="143" t="s">
        <v>36</v>
      </c>
    </row>
    <row r="109" spans="1:16" ht="17.45" customHeight="1" x14ac:dyDescent="0.2">
      <c r="A109" s="277" t="s">
        <v>124</v>
      </c>
      <c r="B109" s="124"/>
      <c r="C109" s="121"/>
      <c r="D109" s="122">
        <v>0</v>
      </c>
      <c r="E109" s="123"/>
      <c r="F109" s="124"/>
      <c r="G109" s="121"/>
      <c r="H109" s="122">
        <v>0</v>
      </c>
      <c r="I109" s="124"/>
      <c r="J109" s="121"/>
      <c r="K109" s="122">
        <v>0</v>
      </c>
      <c r="L109" s="123"/>
      <c r="M109" s="123">
        <v>0</v>
      </c>
      <c r="N109" s="123"/>
      <c r="O109" s="123"/>
    </row>
    <row r="110" spans="1:16" ht="17.45" customHeight="1" x14ac:dyDescent="0.2">
      <c r="A110" s="278" t="s">
        <v>148</v>
      </c>
      <c r="B110" s="234">
        <v>15202748.847199287</v>
      </c>
      <c r="C110" s="231">
        <v>893836.96008598502</v>
      </c>
      <c r="D110" s="232">
        <v>16096585.807285272</v>
      </c>
      <c r="E110" s="233">
        <v>5664392</v>
      </c>
      <c r="F110" s="234">
        <v>11094782.065642588</v>
      </c>
      <c r="G110" s="231">
        <v>389948.55874609214</v>
      </c>
      <c r="H110" s="232">
        <v>11484730.62438868</v>
      </c>
      <c r="I110" s="234">
        <v>6621353.6462004706</v>
      </c>
      <c r="J110" s="231">
        <v>646528.17187882843</v>
      </c>
      <c r="K110" s="232">
        <v>7267881.8180792993</v>
      </c>
      <c r="L110" s="233">
        <v>-19271307.264312569</v>
      </c>
      <c r="M110" s="233">
        <v>38583276.559042349</v>
      </c>
      <c r="N110" s="233">
        <v>-17340993.573601663</v>
      </c>
      <c r="O110" s="233">
        <v>21242282.985440686</v>
      </c>
      <c r="P110" s="353"/>
    </row>
    <row r="111" spans="1:16" ht="16.899999999999999" customHeight="1" x14ac:dyDescent="0.2">
      <c r="A111" s="279" t="s">
        <v>126</v>
      </c>
      <c r="B111" s="236">
        <v>10634847.2145878</v>
      </c>
      <c r="C111" s="236">
        <v>510019.87688520993</v>
      </c>
      <c r="D111" s="235">
        <v>11144867.091473009</v>
      </c>
      <c r="E111" s="236">
        <v>4831699.6168582374</v>
      </c>
      <c r="F111" s="236">
        <v>9232450.6783363521</v>
      </c>
      <c r="G111" s="236">
        <v>44839.559395800345</v>
      </c>
      <c r="H111" s="235">
        <v>9277290.2377321534</v>
      </c>
      <c r="I111" s="236">
        <v>-8662056.5118018389</v>
      </c>
      <c r="J111" s="236">
        <v>-906471.63223119639</v>
      </c>
      <c r="K111" s="235">
        <v>-9568528.1440330353</v>
      </c>
      <c r="L111" s="236">
        <v>-15572830.387317657</v>
      </c>
      <c r="M111" s="237">
        <v>16036940.99798055</v>
      </c>
      <c r="N111" s="237">
        <v>-15924442.583267843</v>
      </c>
      <c r="O111" s="237">
        <v>112498.41471270658</v>
      </c>
    </row>
    <row r="112" spans="1:16" ht="16.149999999999999" customHeight="1" x14ac:dyDescent="0.2">
      <c r="A112" s="279" t="s">
        <v>157</v>
      </c>
      <c r="B112" s="236">
        <v>1588218</v>
      </c>
      <c r="C112" s="236">
        <v>0</v>
      </c>
      <c r="D112" s="235">
        <v>1588218</v>
      </c>
      <c r="E112" s="236">
        <v>0</v>
      </c>
      <c r="F112" s="236">
        <v>-91782</v>
      </c>
      <c r="G112" s="236">
        <v>0</v>
      </c>
      <c r="H112" s="235">
        <v>-91782</v>
      </c>
      <c r="I112" s="236">
        <v>4465218</v>
      </c>
      <c r="J112" s="236">
        <v>0</v>
      </c>
      <c r="K112" s="235">
        <v>4465218</v>
      </c>
      <c r="L112" s="236">
        <v>-5166282</v>
      </c>
      <c r="M112" s="237">
        <v>5961654</v>
      </c>
      <c r="N112" s="237">
        <v>-5166282</v>
      </c>
      <c r="O112" s="237">
        <v>795372</v>
      </c>
    </row>
    <row r="113" spans="1:16" ht="24.95" customHeight="1" x14ac:dyDescent="0.2">
      <c r="A113" s="280" t="s">
        <v>129</v>
      </c>
      <c r="B113" s="236">
        <v>2979683.6326114861</v>
      </c>
      <c r="C113" s="236">
        <v>383817.08320077509</v>
      </c>
      <c r="D113" s="235">
        <v>3363500.7158122612</v>
      </c>
      <c r="E113" s="236">
        <v>832692.38314176246</v>
      </c>
      <c r="F113" s="236">
        <v>1954113.3873062367</v>
      </c>
      <c r="G113" s="236">
        <v>345108.99935029179</v>
      </c>
      <c r="H113" s="235">
        <v>2299222.3866565283</v>
      </c>
      <c r="I113" s="236">
        <v>10818192.15800231</v>
      </c>
      <c r="J113" s="236">
        <v>1552999.8041100248</v>
      </c>
      <c r="K113" s="235">
        <v>12371191.962112334</v>
      </c>
      <c r="L113" s="236">
        <v>1467805.1230050884</v>
      </c>
      <c r="M113" s="237">
        <v>16584681.561061796</v>
      </c>
      <c r="N113" s="237">
        <v>3749731.0096661802</v>
      </c>
      <c r="O113" s="237">
        <v>20334412.570727974</v>
      </c>
    </row>
    <row r="114" spans="1:16" ht="19.899999999999999" customHeight="1" x14ac:dyDescent="0.2">
      <c r="A114" s="278" t="s">
        <v>130</v>
      </c>
      <c r="B114" s="234">
        <v>24236118.485893525</v>
      </c>
      <c r="C114" s="231">
        <v>1500000</v>
      </c>
      <c r="D114" s="232">
        <v>25736118.485893525</v>
      </c>
      <c r="E114" s="233">
        <v>500000</v>
      </c>
      <c r="F114" s="234">
        <v>12243418.962989464</v>
      </c>
      <c r="G114" s="231">
        <v>0</v>
      </c>
      <c r="H114" s="232">
        <v>12243418.962989464</v>
      </c>
      <c r="I114" s="234">
        <v>795588.00619925559</v>
      </c>
      <c r="J114" s="231">
        <v>35000000</v>
      </c>
      <c r="K114" s="232">
        <v>35795588.006199256</v>
      </c>
      <c r="L114" s="233">
        <v>3996272.4229177227</v>
      </c>
      <c r="M114" s="233">
        <v>37775125.455082245</v>
      </c>
      <c r="N114" s="233">
        <v>40496272.422917724</v>
      </c>
      <c r="O114" s="233">
        <v>78271397.877999961</v>
      </c>
      <c r="P114" s="353"/>
    </row>
    <row r="115" spans="1:16" ht="24.95" customHeight="1" x14ac:dyDescent="0.2">
      <c r="A115" s="281" t="s">
        <v>159</v>
      </c>
      <c r="B115" s="236">
        <v>11136912.582259338</v>
      </c>
      <c r="C115" s="236">
        <v>0</v>
      </c>
      <c r="D115" s="239">
        <v>11136912.582259338</v>
      </c>
      <c r="E115" s="236">
        <v>210000</v>
      </c>
      <c r="F115" s="236">
        <v>7611740.7424513735</v>
      </c>
      <c r="G115" s="236">
        <v>0</v>
      </c>
      <c r="H115" s="239">
        <v>7611740.7424513735</v>
      </c>
      <c r="I115" s="236">
        <v>19259735.727301292</v>
      </c>
      <c r="J115" s="236">
        <v>0</v>
      </c>
      <c r="K115" s="239">
        <v>19259735.727301292</v>
      </c>
      <c r="L115" s="236">
        <v>2612941.9730888596</v>
      </c>
      <c r="M115" s="237">
        <v>38218389.052012004</v>
      </c>
      <c r="N115" s="237">
        <v>2612941.9730888596</v>
      </c>
      <c r="O115" s="237">
        <v>40831331.025100864</v>
      </c>
    </row>
    <row r="116" spans="1:16" ht="13.9" customHeight="1" x14ac:dyDescent="0.2">
      <c r="A116" s="279" t="s">
        <v>132</v>
      </c>
      <c r="B116" s="236">
        <v>2126222.6454796735</v>
      </c>
      <c r="C116" s="236">
        <v>0</v>
      </c>
      <c r="D116" s="235">
        <v>2126222.6454796735</v>
      </c>
      <c r="E116" s="236">
        <v>100000</v>
      </c>
      <c r="F116" s="236">
        <v>1195363.0767862431</v>
      </c>
      <c r="G116" s="236">
        <v>0</v>
      </c>
      <c r="H116" s="235">
        <v>1195363.0767862431</v>
      </c>
      <c r="I116" s="236">
        <v>-525270.49778344575</v>
      </c>
      <c r="J116" s="236">
        <v>0</v>
      </c>
      <c r="K116" s="235">
        <v>-525270.49778344575</v>
      </c>
      <c r="L116" s="236">
        <v>207668.32551752508</v>
      </c>
      <c r="M116" s="237">
        <v>2896315.2244824711</v>
      </c>
      <c r="N116" s="237">
        <v>207668.32551752508</v>
      </c>
      <c r="O116" s="237">
        <v>3103983.5499999961</v>
      </c>
    </row>
    <row r="117" spans="1:16" ht="15.6" customHeight="1" x14ac:dyDescent="0.2">
      <c r="A117" s="279" t="s">
        <v>158</v>
      </c>
      <c r="B117" s="236">
        <v>9982983.2581545115</v>
      </c>
      <c r="C117" s="236">
        <v>1500000</v>
      </c>
      <c r="D117" s="235">
        <v>11482983.258154511</v>
      </c>
      <c r="E117" s="236">
        <v>190000</v>
      </c>
      <c r="F117" s="236">
        <v>2241315.1437518485</v>
      </c>
      <c r="G117" s="236">
        <v>0</v>
      </c>
      <c r="H117" s="235">
        <v>2241315.1437518485</v>
      </c>
      <c r="I117" s="236">
        <v>-25913877.223318592</v>
      </c>
      <c r="J117" s="236">
        <v>35000000</v>
      </c>
      <c r="K117" s="235">
        <v>9086122.7766814083</v>
      </c>
      <c r="L117" s="236">
        <v>820662.12431133795</v>
      </c>
      <c r="M117" s="237">
        <v>-13499578.821412232</v>
      </c>
      <c r="N117" s="237">
        <v>37320662.124311335</v>
      </c>
      <c r="O117" s="237">
        <v>23821083.302899104</v>
      </c>
    </row>
    <row r="118" spans="1:16" ht="19.149999999999999" customHeight="1" thickBot="1" x14ac:dyDescent="0.25">
      <c r="A118" s="279" t="s">
        <v>154</v>
      </c>
      <c r="B118" s="236">
        <v>990000</v>
      </c>
      <c r="C118" s="236">
        <v>0</v>
      </c>
      <c r="D118" s="235">
        <v>990000</v>
      </c>
      <c r="E118" s="236">
        <v>0</v>
      </c>
      <c r="F118" s="236">
        <v>1195000</v>
      </c>
      <c r="G118" s="236">
        <v>0</v>
      </c>
      <c r="H118" s="235">
        <v>1195000</v>
      </c>
      <c r="I118" s="236">
        <v>7975000</v>
      </c>
      <c r="J118" s="236">
        <v>0</v>
      </c>
      <c r="K118" s="235">
        <v>7975000</v>
      </c>
      <c r="L118" s="236">
        <v>355000</v>
      </c>
      <c r="M118" s="237">
        <v>10160000</v>
      </c>
      <c r="N118" s="237">
        <v>355000</v>
      </c>
      <c r="O118" s="237">
        <v>10515000</v>
      </c>
    </row>
    <row r="119" spans="1:16" s="164" customFormat="1" ht="24.95" customHeight="1" thickBot="1" x14ac:dyDescent="0.25">
      <c r="A119" s="282" t="s">
        <v>134</v>
      </c>
      <c r="B119" s="670">
        <v>39438867.333092809</v>
      </c>
      <c r="C119" s="671">
        <v>2393836.9600859853</v>
      </c>
      <c r="D119" s="672">
        <v>41832704.293178797</v>
      </c>
      <c r="E119" s="673">
        <v>6164392</v>
      </c>
      <c r="F119" s="670">
        <v>23338201.028632052</v>
      </c>
      <c r="G119" s="671">
        <v>389948.55874609214</v>
      </c>
      <c r="H119" s="672">
        <v>23728149.587378144</v>
      </c>
      <c r="I119" s="670">
        <v>7416941.6523997262</v>
      </c>
      <c r="J119" s="671">
        <v>35646528.17187883</v>
      </c>
      <c r="K119" s="672">
        <v>43063469.824278556</v>
      </c>
      <c r="L119" s="673">
        <v>-15275034.841394845</v>
      </c>
      <c r="M119" s="673">
        <v>76358402.014124602</v>
      </c>
      <c r="N119" s="673">
        <v>23155278.849316061</v>
      </c>
      <c r="O119" s="673">
        <v>99513680.863440648</v>
      </c>
    </row>
    <row r="120" spans="1:16" ht="20.45" customHeight="1" x14ac:dyDescent="0.2">
      <c r="A120" s="283" t="s">
        <v>135</v>
      </c>
      <c r="B120" s="674"/>
      <c r="C120" s="675"/>
      <c r="D120" s="676">
        <v>0</v>
      </c>
      <c r="E120" s="677"/>
      <c r="F120" s="674"/>
      <c r="G120" s="675"/>
      <c r="H120" s="676">
        <v>0</v>
      </c>
      <c r="I120" s="674"/>
      <c r="J120" s="675"/>
      <c r="K120" s="676">
        <v>0</v>
      </c>
      <c r="L120" s="677"/>
      <c r="M120" s="678">
        <v>0</v>
      </c>
      <c r="N120" s="678">
        <v>0</v>
      </c>
      <c r="O120" s="678">
        <v>0</v>
      </c>
    </row>
    <row r="121" spans="1:16" ht="18.600000000000001" customHeight="1" x14ac:dyDescent="0.2">
      <c r="A121" s="279" t="s">
        <v>136</v>
      </c>
      <c r="B121" s="679">
        <v>40628512.310305253</v>
      </c>
      <c r="C121" s="679">
        <v>15957616.949999999</v>
      </c>
      <c r="D121" s="680">
        <v>56586129.260305256</v>
      </c>
      <c r="E121" s="681"/>
      <c r="F121" s="679">
        <v>-764191.54340875521</v>
      </c>
      <c r="G121" s="679">
        <v>654950</v>
      </c>
      <c r="H121" s="680">
        <v>-109241.54340875521</v>
      </c>
      <c r="I121" s="679">
        <v>-5377587.3899531001</v>
      </c>
      <c r="J121" s="679">
        <v>1166334</v>
      </c>
      <c r="K121" s="680">
        <v>-4211253.3899531001</v>
      </c>
      <c r="L121" s="679">
        <v>-690728.56694339309</v>
      </c>
      <c r="M121" s="678">
        <v>34486733.376943402</v>
      </c>
      <c r="N121" s="682">
        <v>17088172.383056603</v>
      </c>
      <c r="O121" s="682">
        <v>51574905.760000005</v>
      </c>
    </row>
    <row r="122" spans="1:16" ht="16.149999999999999" customHeight="1" thickBot="1" x14ac:dyDescent="0.25">
      <c r="A122" s="281" t="s">
        <v>137</v>
      </c>
      <c r="B122" s="683"/>
      <c r="C122" s="684"/>
      <c r="D122" s="685">
        <v>0</v>
      </c>
      <c r="E122" s="686"/>
      <c r="F122" s="683"/>
      <c r="G122" s="684"/>
      <c r="H122" s="685">
        <v>0</v>
      </c>
      <c r="I122" s="683"/>
      <c r="J122" s="684"/>
      <c r="K122" s="685">
        <v>0</v>
      </c>
      <c r="L122" s="686"/>
      <c r="M122" s="678">
        <v>0</v>
      </c>
      <c r="N122" s="687">
        <v>0</v>
      </c>
      <c r="O122" s="687">
        <v>0</v>
      </c>
    </row>
    <row r="123" spans="1:16" s="164" customFormat="1" ht="24.95" customHeight="1" thickBot="1" x14ac:dyDescent="0.25">
      <c r="A123" s="284" t="s">
        <v>138</v>
      </c>
      <c r="B123" s="670">
        <v>40628512.310305253</v>
      </c>
      <c r="C123" s="671">
        <v>15957616.949999999</v>
      </c>
      <c r="D123" s="672">
        <v>56586129.260305256</v>
      </c>
      <c r="E123" s="673">
        <v>0</v>
      </c>
      <c r="F123" s="670">
        <v>-764191.54340875521</v>
      </c>
      <c r="G123" s="671">
        <v>654950</v>
      </c>
      <c r="H123" s="672">
        <v>-109241.54340875521</v>
      </c>
      <c r="I123" s="670">
        <v>-5377587.3899531001</v>
      </c>
      <c r="J123" s="671">
        <v>1166334</v>
      </c>
      <c r="K123" s="672">
        <v>-4211253.3899531001</v>
      </c>
      <c r="L123" s="673">
        <v>-690728.56694339309</v>
      </c>
      <c r="M123" s="673">
        <v>34486733.376943402</v>
      </c>
      <c r="N123" s="673">
        <v>17088172.383056603</v>
      </c>
      <c r="O123" s="673">
        <v>51574905.760000005</v>
      </c>
    </row>
    <row r="124" spans="1:16" s="164" customFormat="1" ht="24.95" customHeight="1" thickBot="1" x14ac:dyDescent="0.25">
      <c r="A124" s="284" t="s">
        <v>139</v>
      </c>
      <c r="B124" s="670">
        <v>80067379.643398061</v>
      </c>
      <c r="C124" s="671">
        <v>18351453.910085984</v>
      </c>
      <c r="D124" s="672">
        <v>98418833.553484052</v>
      </c>
      <c r="E124" s="673">
        <v>6164392</v>
      </c>
      <c r="F124" s="670">
        <v>22574009.485223297</v>
      </c>
      <c r="G124" s="671">
        <v>1044898.5587460921</v>
      </c>
      <c r="H124" s="672">
        <v>23618908.043969389</v>
      </c>
      <c r="I124" s="670">
        <v>2039354.2624466261</v>
      </c>
      <c r="J124" s="671">
        <v>36812862.17187883</v>
      </c>
      <c r="K124" s="672">
        <v>38852216.434325457</v>
      </c>
      <c r="L124" s="673">
        <v>-15965763.408338238</v>
      </c>
      <c r="M124" s="673">
        <v>110845135.39106801</v>
      </c>
      <c r="N124" s="673">
        <v>40243451.232372664</v>
      </c>
      <c r="O124" s="673">
        <v>151088586.62344065</v>
      </c>
    </row>
    <row r="125" spans="1:16" ht="14.45" customHeight="1" x14ac:dyDescent="0.2">
      <c r="A125" s="285" t="s">
        <v>140</v>
      </c>
      <c r="B125" s="674"/>
      <c r="C125" s="675"/>
      <c r="D125" s="676">
        <v>0</v>
      </c>
      <c r="E125" s="677"/>
      <c r="F125" s="674"/>
      <c r="G125" s="675"/>
      <c r="H125" s="676">
        <v>0</v>
      </c>
      <c r="I125" s="674"/>
      <c r="J125" s="675"/>
      <c r="K125" s="676">
        <v>0</v>
      </c>
      <c r="L125" s="677"/>
      <c r="M125" s="678">
        <v>0</v>
      </c>
      <c r="N125" s="678">
        <v>0</v>
      </c>
      <c r="O125" s="678">
        <v>0</v>
      </c>
    </row>
    <row r="126" spans="1:16" ht="16.899999999999999" hidden="1" customHeight="1" x14ac:dyDescent="0.2">
      <c r="A126" s="277" t="s">
        <v>141</v>
      </c>
      <c r="B126" s="679"/>
      <c r="C126" s="688"/>
      <c r="D126" s="680">
        <v>0</v>
      </c>
      <c r="E126" s="681"/>
      <c r="F126" s="679"/>
      <c r="G126" s="688"/>
      <c r="H126" s="680">
        <v>0</v>
      </c>
      <c r="I126" s="679"/>
      <c r="J126" s="688"/>
      <c r="K126" s="680">
        <v>0</v>
      </c>
      <c r="L126" s="681"/>
      <c r="M126" s="678">
        <v>0</v>
      </c>
      <c r="N126" s="682">
        <v>0</v>
      </c>
      <c r="O126" s="682">
        <v>0</v>
      </c>
    </row>
    <row r="127" spans="1:16" ht="18.600000000000001" hidden="1" customHeight="1" thickBot="1" x14ac:dyDescent="0.25">
      <c r="A127" s="286" t="s">
        <v>160</v>
      </c>
      <c r="B127" s="679">
        <v>0</v>
      </c>
      <c r="C127" s="684"/>
      <c r="D127" s="685">
        <v>0</v>
      </c>
      <c r="E127" s="686"/>
      <c r="F127" s="679"/>
      <c r="G127" s="684"/>
      <c r="H127" s="685">
        <v>0</v>
      </c>
      <c r="I127" s="683">
        <v>0</v>
      </c>
      <c r="J127" s="684">
        <v>0</v>
      </c>
      <c r="K127" s="685">
        <v>0</v>
      </c>
      <c r="L127" s="686"/>
      <c r="M127" s="678">
        <v>0</v>
      </c>
      <c r="N127" s="687">
        <v>0</v>
      </c>
      <c r="O127" s="687">
        <v>0</v>
      </c>
    </row>
    <row r="128" spans="1:16" ht="15" hidden="1" customHeight="1" thickBot="1" x14ac:dyDescent="0.25">
      <c r="A128" s="284" t="s">
        <v>143</v>
      </c>
      <c r="B128" s="689">
        <v>0</v>
      </c>
      <c r="C128" s="690">
        <v>0</v>
      </c>
      <c r="D128" s="691">
        <v>0</v>
      </c>
      <c r="E128" s="692">
        <v>0</v>
      </c>
      <c r="F128" s="689">
        <v>0</v>
      </c>
      <c r="G128" s="690">
        <v>0</v>
      </c>
      <c r="H128" s="691">
        <v>0</v>
      </c>
      <c r="I128" s="689">
        <v>0</v>
      </c>
      <c r="J128" s="690">
        <v>0</v>
      </c>
      <c r="K128" s="691">
        <v>0</v>
      </c>
      <c r="L128" s="692">
        <v>0</v>
      </c>
      <c r="M128" s="692">
        <v>0</v>
      </c>
      <c r="N128" s="692">
        <v>0</v>
      </c>
      <c r="O128" s="692">
        <v>0</v>
      </c>
    </row>
    <row r="129" spans="1:17" ht="18.600000000000001" customHeight="1" x14ac:dyDescent="0.2">
      <c r="A129" s="277" t="s">
        <v>141</v>
      </c>
      <c r="B129" s="674"/>
      <c r="C129" s="675"/>
      <c r="D129" s="676">
        <v>0</v>
      </c>
      <c r="E129" s="677"/>
      <c r="F129" s="674"/>
      <c r="G129" s="675"/>
      <c r="H129" s="676">
        <v>0</v>
      </c>
      <c r="I129" s="674"/>
      <c r="J129" s="675"/>
      <c r="K129" s="676">
        <v>0</v>
      </c>
      <c r="L129" s="677"/>
      <c r="M129" s="678">
        <v>0</v>
      </c>
      <c r="N129" s="678">
        <v>0</v>
      </c>
      <c r="O129" s="678">
        <v>0</v>
      </c>
    </row>
    <row r="130" spans="1:17" ht="15.6" customHeight="1" thickBot="1" x14ac:dyDescent="0.25">
      <c r="A130" s="286" t="s">
        <v>160</v>
      </c>
      <c r="B130" s="679">
        <v>-549186</v>
      </c>
      <c r="C130" s="679">
        <v>0</v>
      </c>
      <c r="D130" s="685">
        <v>-549186</v>
      </c>
      <c r="E130" s="679">
        <v>0</v>
      </c>
      <c r="F130" s="679">
        <v>-22837</v>
      </c>
      <c r="G130" s="679">
        <v>0</v>
      </c>
      <c r="H130" s="685">
        <v>-22837</v>
      </c>
      <c r="I130" s="679">
        <v>-266284</v>
      </c>
      <c r="J130" s="679">
        <v>0</v>
      </c>
      <c r="K130" s="685">
        <v>-266284</v>
      </c>
      <c r="L130" s="679">
        <v>0</v>
      </c>
      <c r="M130" s="687">
        <v>-838307</v>
      </c>
      <c r="N130" s="687">
        <v>0</v>
      </c>
      <c r="O130" s="687">
        <v>-838307</v>
      </c>
    </row>
    <row r="131" spans="1:17" ht="24.95" customHeight="1" thickBot="1" x14ac:dyDescent="0.25">
      <c r="A131" s="284" t="s">
        <v>143</v>
      </c>
      <c r="B131" s="689">
        <v>-549186</v>
      </c>
      <c r="C131" s="690">
        <v>0</v>
      </c>
      <c r="D131" s="691">
        <v>-549186</v>
      </c>
      <c r="E131" s="692">
        <v>0</v>
      </c>
      <c r="F131" s="689">
        <v>-22837</v>
      </c>
      <c r="G131" s="690">
        <v>0</v>
      </c>
      <c r="H131" s="691">
        <v>-22837</v>
      </c>
      <c r="I131" s="689">
        <v>-266284</v>
      </c>
      <c r="J131" s="690">
        <v>0</v>
      </c>
      <c r="K131" s="691">
        <v>-266284</v>
      </c>
      <c r="L131" s="692">
        <v>0</v>
      </c>
      <c r="M131" s="692">
        <v>-838307</v>
      </c>
      <c r="N131" s="692">
        <v>0</v>
      </c>
      <c r="O131" s="692">
        <v>-838307</v>
      </c>
    </row>
    <row r="132" spans="1:17" ht="16.899999999999999" customHeight="1" thickBot="1" x14ac:dyDescent="0.25">
      <c r="A132" s="284" t="s">
        <v>147</v>
      </c>
      <c r="B132" s="689">
        <v>-549186</v>
      </c>
      <c r="C132" s="690">
        <v>0</v>
      </c>
      <c r="D132" s="691">
        <v>-549186</v>
      </c>
      <c r="E132" s="692">
        <v>0</v>
      </c>
      <c r="F132" s="689">
        <v>-22837</v>
      </c>
      <c r="G132" s="690">
        <v>0</v>
      </c>
      <c r="H132" s="691">
        <v>-22837</v>
      </c>
      <c r="I132" s="689">
        <v>-266284</v>
      </c>
      <c r="J132" s="690">
        <v>0</v>
      </c>
      <c r="K132" s="691">
        <v>-266284</v>
      </c>
      <c r="L132" s="692">
        <v>0</v>
      </c>
      <c r="M132" s="692">
        <v>-838307</v>
      </c>
      <c r="N132" s="692">
        <v>0</v>
      </c>
      <c r="O132" s="692">
        <v>-838307</v>
      </c>
    </row>
    <row r="133" spans="1:17" ht="24.95" customHeight="1" thickBot="1" x14ac:dyDescent="0.25">
      <c r="A133" s="284" t="s">
        <v>73</v>
      </c>
      <c r="B133" s="670">
        <v>80616565.643398061</v>
      </c>
      <c r="C133" s="671">
        <v>18351453.910085984</v>
      </c>
      <c r="D133" s="672">
        <v>98968019.553484052</v>
      </c>
      <c r="E133" s="673">
        <v>6164392</v>
      </c>
      <c r="F133" s="670">
        <v>22596846.485223297</v>
      </c>
      <c r="G133" s="671">
        <v>1044898.5587460921</v>
      </c>
      <c r="H133" s="672">
        <v>23641745.043969389</v>
      </c>
      <c r="I133" s="670">
        <v>2305638.2624466261</v>
      </c>
      <c r="J133" s="671">
        <v>36812862.17187883</v>
      </c>
      <c r="K133" s="672">
        <v>39118500.434325457</v>
      </c>
      <c r="L133" s="673">
        <v>-15965763.408338238</v>
      </c>
      <c r="M133" s="673">
        <v>111683442.39106801</v>
      </c>
      <c r="N133" s="673">
        <v>40243451.232372664</v>
      </c>
      <c r="O133" s="673">
        <v>151926893.62344065</v>
      </c>
      <c r="P133" s="148">
        <v>151926893.62344065</v>
      </c>
    </row>
    <row r="134" spans="1:17" ht="24.95" customHeight="1" thickBot="1" x14ac:dyDescent="0.25">
      <c r="A134" s="284" t="s">
        <v>73</v>
      </c>
      <c r="B134" s="693">
        <v>70637957.14907515</v>
      </c>
      <c r="C134" s="693">
        <v>18351453.910085984</v>
      </c>
      <c r="D134" s="693">
        <v>88989411.059161454</v>
      </c>
      <c r="E134" s="693">
        <v>6164392</v>
      </c>
      <c r="F134" s="693">
        <v>21770691.196758613</v>
      </c>
      <c r="G134" s="693">
        <v>1044898.558746092</v>
      </c>
      <c r="H134" s="693">
        <v>22815589.755504698</v>
      </c>
      <c r="I134" s="693">
        <v>-2373551.263635397</v>
      </c>
      <c r="J134" s="693">
        <v>36812862.17187883</v>
      </c>
      <c r="K134" s="693">
        <v>34439310.908243418</v>
      </c>
      <c r="L134" s="693">
        <v>-16094381.099468738</v>
      </c>
      <c r="M134" s="694">
        <v>96199489.082198367</v>
      </c>
      <c r="N134" s="694">
        <v>40114833.541242167</v>
      </c>
      <c r="O134" s="694">
        <v>136314322.62344053</v>
      </c>
      <c r="P134" s="149">
        <v>136314322.62344053</v>
      </c>
    </row>
    <row r="135" spans="1:17" ht="24.95" customHeight="1" thickBot="1" x14ac:dyDescent="0.25">
      <c r="A135" s="287" t="s">
        <v>81</v>
      </c>
      <c r="B135" s="693">
        <v>3191269.4209660497</v>
      </c>
      <c r="C135" s="693">
        <v>0</v>
      </c>
      <c r="D135" s="693">
        <v>3191269.4209660497</v>
      </c>
      <c r="E135" s="693">
        <v>1413962.346301676</v>
      </c>
      <c r="F135" s="693">
        <v>1457424.9896176457</v>
      </c>
      <c r="G135" s="693">
        <v>0</v>
      </c>
      <c r="H135" s="693">
        <v>1457424.9896176457</v>
      </c>
      <c r="I135" s="693">
        <v>-6029094.8838688731</v>
      </c>
      <c r="J135" s="693">
        <v>0</v>
      </c>
      <c r="K135" s="693">
        <v>-6029094.8838688731</v>
      </c>
      <c r="L135" s="693">
        <v>12800317.666676611</v>
      </c>
      <c r="M135" s="694">
        <v>33561.873016498052</v>
      </c>
      <c r="N135" s="694">
        <v>12800317.666676611</v>
      </c>
      <c r="O135" s="694">
        <v>12833879.53969311</v>
      </c>
    </row>
    <row r="136" spans="1:17" ht="37.5" customHeight="1" thickBot="1" x14ac:dyDescent="0.25">
      <c r="A136" s="500" t="s">
        <v>417</v>
      </c>
      <c r="B136" s="668">
        <v>73829226.570041195</v>
      </c>
      <c r="C136" s="668">
        <v>18351453.910085984</v>
      </c>
      <c r="D136" s="668">
        <v>92180680.480127499</v>
      </c>
      <c r="E136" s="668">
        <v>7578354.3463016758</v>
      </c>
      <c r="F136" s="668">
        <v>23228116.186376259</v>
      </c>
      <c r="G136" s="668">
        <v>1044898.558746092</v>
      </c>
      <c r="H136" s="668">
        <v>24273014.745122343</v>
      </c>
      <c r="I136" s="668">
        <v>-8402646.1475042701</v>
      </c>
      <c r="J136" s="668">
        <v>36812862.17187883</v>
      </c>
      <c r="K136" s="668">
        <v>28410216.024374545</v>
      </c>
      <c r="L136" s="668">
        <v>-3294063.4327921271</v>
      </c>
      <c r="M136" s="669">
        <v>96233050.955214858</v>
      </c>
      <c r="N136" s="669">
        <v>52915151.207918778</v>
      </c>
      <c r="O136" s="669">
        <v>149148202.16313362</v>
      </c>
      <c r="P136" s="184">
        <v>149148202.16313362</v>
      </c>
    </row>
    <row r="137" spans="1:17" ht="24.95" customHeight="1" thickBot="1" x14ac:dyDescent="0.25">
      <c r="A137" s="743" t="s">
        <v>413</v>
      </c>
      <c r="B137" s="565">
        <v>0</v>
      </c>
      <c r="C137" s="565">
        <v>0</v>
      </c>
      <c r="D137" s="566">
        <v>0</v>
      </c>
      <c r="E137" s="565">
        <v>0</v>
      </c>
      <c r="F137" s="565">
        <v>0</v>
      </c>
      <c r="G137" s="565">
        <v>0</v>
      </c>
      <c r="H137" s="566">
        <v>0</v>
      </c>
      <c r="I137" s="565">
        <v>0</v>
      </c>
      <c r="J137" s="565">
        <v>0</v>
      </c>
      <c r="K137" s="566">
        <v>0</v>
      </c>
      <c r="L137" s="565">
        <v>0</v>
      </c>
      <c r="M137" s="569">
        <v>0</v>
      </c>
      <c r="N137" s="570">
        <v>0</v>
      </c>
      <c r="O137" s="566">
        <v>0</v>
      </c>
      <c r="P137" s="184"/>
    </row>
    <row r="138" spans="1:17" ht="33" customHeight="1" thickBot="1" x14ac:dyDescent="0.25">
      <c r="A138" s="743" t="s">
        <v>414</v>
      </c>
      <c r="B138" s="565">
        <v>0</v>
      </c>
      <c r="C138" s="565">
        <v>0</v>
      </c>
      <c r="D138" s="566">
        <v>0</v>
      </c>
      <c r="E138" s="565">
        <v>0</v>
      </c>
      <c r="F138" s="565">
        <v>0</v>
      </c>
      <c r="G138" s="565">
        <v>0</v>
      </c>
      <c r="H138" s="566">
        <v>0</v>
      </c>
      <c r="I138" s="565">
        <v>0</v>
      </c>
      <c r="J138" s="565">
        <v>1100900</v>
      </c>
      <c r="K138" s="566">
        <v>1100900</v>
      </c>
      <c r="L138" s="565">
        <v>0</v>
      </c>
      <c r="M138" s="569">
        <v>0</v>
      </c>
      <c r="N138" s="570">
        <v>1100900</v>
      </c>
      <c r="O138" s="566">
        <v>1100900</v>
      </c>
      <c r="P138" s="184"/>
    </row>
    <row r="139" spans="1:17" ht="24.95" customHeight="1" thickBot="1" x14ac:dyDescent="0.25">
      <c r="A139" s="743" t="s">
        <v>459</v>
      </c>
      <c r="B139" s="565">
        <v>0</v>
      </c>
      <c r="C139" s="565">
        <v>0</v>
      </c>
      <c r="D139" s="566">
        <v>0</v>
      </c>
      <c r="E139" s="565">
        <v>0</v>
      </c>
      <c r="F139" s="565">
        <v>0</v>
      </c>
      <c r="G139" s="565">
        <v>0</v>
      </c>
      <c r="H139" s="566">
        <v>0</v>
      </c>
      <c r="I139" s="565">
        <v>0</v>
      </c>
      <c r="J139" s="565">
        <v>0</v>
      </c>
      <c r="K139" s="566">
        <v>0</v>
      </c>
      <c r="L139" s="565">
        <v>0</v>
      </c>
      <c r="M139" s="569">
        <v>0</v>
      </c>
      <c r="N139" s="570">
        <v>0</v>
      </c>
      <c r="O139" s="566">
        <v>0</v>
      </c>
      <c r="P139" s="184"/>
    </row>
    <row r="140" spans="1:17" ht="33" customHeight="1" thickBot="1" x14ac:dyDescent="0.25">
      <c r="A140" s="743" t="s">
        <v>460</v>
      </c>
      <c r="B140" s="565">
        <v>-22017058</v>
      </c>
      <c r="C140" s="565">
        <v>0</v>
      </c>
      <c r="D140" s="566">
        <v>-22017058</v>
      </c>
      <c r="E140" s="565">
        <v>0</v>
      </c>
      <c r="F140" s="565">
        <v>0</v>
      </c>
      <c r="G140" s="565">
        <v>-19000000</v>
      </c>
      <c r="H140" s="566">
        <v>-19000000</v>
      </c>
      <c r="I140" s="565">
        <v>0</v>
      </c>
      <c r="J140" s="565">
        <v>0</v>
      </c>
      <c r="K140" s="566">
        <v>0</v>
      </c>
      <c r="L140" s="565">
        <v>0</v>
      </c>
      <c r="M140" s="569">
        <v>-22017058</v>
      </c>
      <c r="N140" s="570">
        <v>-19000000</v>
      </c>
      <c r="O140" s="566">
        <v>-41017058</v>
      </c>
      <c r="P140" s="184"/>
    </row>
    <row r="141" spans="1:17" ht="24.95" customHeight="1" x14ac:dyDescent="0.2">
      <c r="A141" s="661" t="s">
        <v>415</v>
      </c>
      <c r="B141" s="575">
        <v>51812168.570041195</v>
      </c>
      <c r="C141" s="575">
        <v>18351453.910085984</v>
      </c>
      <c r="D141" s="575">
        <v>70163622.480127499</v>
      </c>
      <c r="E141" s="575">
        <v>7578354.3463016758</v>
      </c>
      <c r="F141" s="575">
        <v>23228116.186376259</v>
      </c>
      <c r="G141" s="575">
        <v>-17955101.441253908</v>
      </c>
      <c r="H141" s="575">
        <v>5273014.7451223433</v>
      </c>
      <c r="I141" s="575">
        <v>-8402646.1475042701</v>
      </c>
      <c r="J141" s="575">
        <v>37913762.17187883</v>
      </c>
      <c r="K141" s="575">
        <v>29511116.024374545</v>
      </c>
      <c r="L141" s="575">
        <v>-3294063.4327921271</v>
      </c>
      <c r="M141" s="575">
        <v>74215992.955214858</v>
      </c>
      <c r="N141" s="575">
        <v>35016051.207918778</v>
      </c>
      <c r="O141" s="575">
        <v>109232044.16313362</v>
      </c>
      <c r="P141" s="184"/>
    </row>
    <row r="142" spans="1:17" ht="24.95" customHeight="1" x14ac:dyDescent="0.2">
      <c r="A142" s="662" t="s">
        <v>341</v>
      </c>
      <c r="B142" s="666">
        <v>0</v>
      </c>
      <c r="C142" s="666">
        <v>0</v>
      </c>
      <c r="D142" s="666">
        <v>0</v>
      </c>
      <c r="E142" s="666">
        <v>0</v>
      </c>
      <c r="F142" s="666">
        <v>0</v>
      </c>
      <c r="G142" s="666">
        <v>0</v>
      </c>
      <c r="H142" s="666">
        <v>0</v>
      </c>
      <c r="I142" s="666">
        <v>0</v>
      </c>
      <c r="J142" s="666">
        <v>0</v>
      </c>
      <c r="K142" s="666">
        <v>0</v>
      </c>
      <c r="L142" s="666">
        <v>0</v>
      </c>
      <c r="M142" s="695">
        <v>0</v>
      </c>
      <c r="N142" s="695">
        <v>0</v>
      </c>
      <c r="O142" s="695">
        <v>0</v>
      </c>
      <c r="P142" s="499">
        <v>0</v>
      </c>
      <c r="Q142" s="150" t="s">
        <v>402</v>
      </c>
    </row>
    <row r="143" spans="1:17" ht="24.95" customHeight="1" x14ac:dyDescent="0.2">
      <c r="A143" s="662" t="s">
        <v>342</v>
      </c>
      <c r="B143" s="666">
        <v>0</v>
      </c>
      <c r="C143" s="666">
        <v>-27625000</v>
      </c>
      <c r="D143" s="666">
        <v>-27625000</v>
      </c>
      <c r="E143" s="666">
        <v>0</v>
      </c>
      <c r="F143" s="666">
        <v>0</v>
      </c>
      <c r="G143" s="666">
        <v>0</v>
      </c>
      <c r="H143" s="666">
        <v>0</v>
      </c>
      <c r="I143" s="666">
        <v>0</v>
      </c>
      <c r="J143" s="666">
        <v>-9580000</v>
      </c>
      <c r="K143" s="666">
        <v>-9580000</v>
      </c>
      <c r="L143" s="666">
        <v>0</v>
      </c>
      <c r="M143" s="695">
        <v>0</v>
      </c>
      <c r="N143" s="695">
        <v>-37205000</v>
      </c>
      <c r="O143" s="695">
        <v>-37205000</v>
      </c>
      <c r="P143" s="499">
        <v>0</v>
      </c>
      <c r="Q143" s="150" t="s">
        <v>343</v>
      </c>
    </row>
    <row r="144" spans="1:17" ht="38.25" customHeight="1" x14ac:dyDescent="0.2">
      <c r="A144" s="662" t="s">
        <v>461</v>
      </c>
      <c r="B144" s="666">
        <v>51812168.570041195</v>
      </c>
      <c r="C144" s="666">
        <v>-9273546.0899140164</v>
      </c>
      <c r="D144" s="666">
        <v>42538622.480127499</v>
      </c>
      <c r="E144" s="666">
        <v>7578354.3463016758</v>
      </c>
      <c r="F144" s="666">
        <v>23228116.186376259</v>
      </c>
      <c r="G144" s="666">
        <v>-17955101.441253908</v>
      </c>
      <c r="H144" s="666">
        <v>5273014.7451223433</v>
      </c>
      <c r="I144" s="666">
        <v>-8402646.1475042701</v>
      </c>
      <c r="J144" s="666">
        <v>28333762.17187883</v>
      </c>
      <c r="K144" s="666">
        <v>19931116.024374545</v>
      </c>
      <c r="L144" s="666">
        <v>-3294063.4327921271</v>
      </c>
      <c r="M144" s="666">
        <v>74215992.955214858</v>
      </c>
      <c r="N144" s="666">
        <v>-2188948.7920812219</v>
      </c>
      <c r="O144" s="666">
        <v>72027044.163133621</v>
      </c>
      <c r="P144" s="499"/>
      <c r="Q144" s="150"/>
    </row>
    <row r="148" spans="1:16" ht="24" hidden="1" customHeight="1" x14ac:dyDescent="0.2">
      <c r="A148" s="52" t="s">
        <v>77</v>
      </c>
      <c r="B148" s="53" t="s">
        <v>79</v>
      </c>
      <c r="C148" s="53"/>
      <c r="D148" s="53"/>
      <c r="E148" s="53" t="s">
        <v>401</v>
      </c>
      <c r="F148" s="53"/>
      <c r="G148" s="53" t="s">
        <v>71</v>
      </c>
      <c r="H148" s="53"/>
      <c r="I148" s="53"/>
      <c r="J148" s="53"/>
      <c r="K148" s="53"/>
      <c r="L148" s="53"/>
      <c r="M148" s="53"/>
      <c r="N148" s="53"/>
      <c r="O148" s="53"/>
    </row>
    <row r="149" spans="1:16" ht="12.75" hidden="1" customHeight="1" thickBot="1" x14ac:dyDescent="0.25">
      <c r="A149" s="54" t="s">
        <v>72</v>
      </c>
      <c r="B149" s="1043"/>
      <c r="C149" s="1044"/>
      <c r="D149" s="1045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 t="s">
        <v>71</v>
      </c>
      <c r="O149" s="290"/>
    </row>
    <row r="150" spans="1:16" ht="47.25" hidden="1" customHeight="1" x14ac:dyDescent="0.2">
      <c r="A150" s="276"/>
      <c r="B150" s="1046" t="s">
        <v>7</v>
      </c>
      <c r="C150" s="1047"/>
      <c r="D150" s="1048"/>
      <c r="E150" s="269" t="s">
        <v>8</v>
      </c>
      <c r="F150" s="1051" t="s">
        <v>9</v>
      </c>
      <c r="G150" s="1052"/>
      <c r="H150" s="1053"/>
      <c r="I150" s="1046" t="s">
        <v>10</v>
      </c>
      <c r="J150" s="1047"/>
      <c r="K150" s="1048"/>
      <c r="L150" s="297" t="s">
        <v>11</v>
      </c>
      <c r="M150" s="1057" t="s">
        <v>33</v>
      </c>
      <c r="N150" s="1057"/>
      <c r="O150" s="1057"/>
    </row>
    <row r="151" spans="1:16" ht="40.15" hidden="1" customHeight="1" x14ac:dyDescent="0.2">
      <c r="A151" s="277" t="s">
        <v>80</v>
      </c>
      <c r="B151" s="147" t="s">
        <v>16</v>
      </c>
      <c r="C151" s="146" t="s">
        <v>17</v>
      </c>
      <c r="D151" s="144" t="s">
        <v>12</v>
      </c>
      <c r="E151" s="143" t="s">
        <v>16</v>
      </c>
      <c r="F151" s="147" t="s">
        <v>16</v>
      </c>
      <c r="G151" s="146" t="s">
        <v>18</v>
      </c>
      <c r="H151" s="144" t="s">
        <v>12</v>
      </c>
      <c r="I151" s="147" t="s">
        <v>19</v>
      </c>
      <c r="J151" s="146" t="s">
        <v>20</v>
      </c>
      <c r="K151" s="144" t="s">
        <v>12</v>
      </c>
      <c r="L151" s="143" t="s">
        <v>21</v>
      </c>
      <c r="M151" s="143" t="s">
        <v>34</v>
      </c>
      <c r="N151" s="143" t="s">
        <v>35</v>
      </c>
      <c r="O151" s="143" t="s">
        <v>36</v>
      </c>
    </row>
    <row r="152" spans="1:16" ht="17.45" hidden="1" customHeight="1" x14ac:dyDescent="0.2">
      <c r="A152" s="277" t="s">
        <v>124</v>
      </c>
      <c r="B152" s="124"/>
      <c r="C152" s="121"/>
      <c r="D152" s="122">
        <v>0</v>
      </c>
      <c r="E152" s="123"/>
      <c r="F152" s="124"/>
      <c r="G152" s="121"/>
      <c r="H152" s="122">
        <v>0</v>
      </c>
      <c r="I152" s="124"/>
      <c r="J152" s="121"/>
      <c r="K152" s="122">
        <v>0</v>
      </c>
      <c r="L152" s="123"/>
      <c r="M152" s="123">
        <v>0</v>
      </c>
      <c r="N152" s="123"/>
      <c r="O152" s="123"/>
    </row>
    <row r="153" spans="1:16" ht="17.45" hidden="1" customHeight="1" x14ac:dyDescent="0.2">
      <c r="A153" s="278" t="s">
        <v>148</v>
      </c>
      <c r="B153" s="234">
        <v>-12090738.372800713</v>
      </c>
      <c r="C153" s="231">
        <v>-396162.46520137147</v>
      </c>
      <c r="D153" s="232">
        <v>-12486900.838002086</v>
      </c>
      <c r="E153" s="234">
        <v>2832196</v>
      </c>
      <c r="F153" s="234">
        <v>-18754301.474357411</v>
      </c>
      <c r="G153" s="234">
        <v>-910051.44125390809</v>
      </c>
      <c r="H153" s="232">
        <v>-19664352.915611319</v>
      </c>
      <c r="I153" s="234">
        <v>-159174792.77379954</v>
      </c>
      <c r="J153" s="234">
        <v>-6278468.571416189</v>
      </c>
      <c r="K153" s="232">
        <v>-165453261.34521574</v>
      </c>
      <c r="L153" s="234">
        <v>-87990461.488450497</v>
      </c>
      <c r="M153" s="233">
        <v>-187187636.62095767</v>
      </c>
      <c r="N153" s="233">
        <v>-95575143.96632196</v>
      </c>
      <c r="O153" s="233">
        <v>-282762780.58727962</v>
      </c>
      <c r="P153" s="353"/>
    </row>
    <row r="154" spans="1:16" ht="16.899999999999999" hidden="1" customHeight="1" x14ac:dyDescent="0.2">
      <c r="A154" s="279" t="s">
        <v>126</v>
      </c>
      <c r="B154" s="236">
        <v>-11918066.7854122</v>
      </c>
      <c r="C154" s="236">
        <v>-478485.7706243688</v>
      </c>
      <c r="D154" s="235">
        <v>-12396552.556036569</v>
      </c>
      <c r="E154" s="236">
        <v>2415849.8084291187</v>
      </c>
      <c r="F154" s="236">
        <v>-15977759.321663648</v>
      </c>
      <c r="G154" s="236">
        <v>-951328.92336282064</v>
      </c>
      <c r="H154" s="235">
        <v>-16929088.245026469</v>
      </c>
      <c r="I154" s="236">
        <v>-140822730.51180184</v>
      </c>
      <c r="J154" s="236">
        <v>-6212984.9425760228</v>
      </c>
      <c r="K154" s="235">
        <v>-147035715.45437786</v>
      </c>
      <c r="L154" s="236">
        <v>-71064652.425631836</v>
      </c>
      <c r="M154" s="237">
        <v>-166302706.81044856</v>
      </c>
      <c r="N154" s="237">
        <v>-78707452.062195048</v>
      </c>
      <c r="O154" s="237">
        <v>-245010158.87264359</v>
      </c>
    </row>
    <row r="155" spans="1:16" ht="16.149999999999999" hidden="1" customHeight="1" x14ac:dyDescent="0.2">
      <c r="A155" s="279" t="s">
        <v>157</v>
      </c>
      <c r="B155" s="236">
        <v>794109</v>
      </c>
      <c r="C155" s="236">
        <v>0</v>
      </c>
      <c r="D155" s="235">
        <v>794109</v>
      </c>
      <c r="E155" s="236">
        <v>0</v>
      </c>
      <c r="F155" s="236">
        <v>-405891</v>
      </c>
      <c r="G155" s="236">
        <v>0</v>
      </c>
      <c r="H155" s="235">
        <v>-405891</v>
      </c>
      <c r="I155" s="236">
        <v>-5328891</v>
      </c>
      <c r="J155" s="236">
        <v>0</v>
      </c>
      <c r="K155" s="235">
        <v>-5328891</v>
      </c>
      <c r="L155" s="236">
        <v>-8180391</v>
      </c>
      <c r="M155" s="237">
        <v>-4940673</v>
      </c>
      <c r="N155" s="237">
        <v>-8180391</v>
      </c>
      <c r="O155" s="237">
        <v>-13121064</v>
      </c>
    </row>
    <row r="156" spans="1:16" ht="24.95" hidden="1" customHeight="1" x14ac:dyDescent="0.2">
      <c r="A156" s="280" t="s">
        <v>129</v>
      </c>
      <c r="B156" s="236">
        <v>-966780.58738851408</v>
      </c>
      <c r="C156" s="236">
        <v>82323.305422997364</v>
      </c>
      <c r="D156" s="235">
        <v>-884457.28196551674</v>
      </c>
      <c r="E156" s="236">
        <v>416346.19157088123</v>
      </c>
      <c r="F156" s="236">
        <v>-2370651.1526937634</v>
      </c>
      <c r="G156" s="236">
        <v>41277.482108912547</v>
      </c>
      <c r="H156" s="235">
        <v>-2329373.6705848509</v>
      </c>
      <c r="I156" s="236">
        <v>-13023171.261997692</v>
      </c>
      <c r="J156" s="236">
        <v>-65483.628840166144</v>
      </c>
      <c r="K156" s="235">
        <v>-13088654.890837859</v>
      </c>
      <c r="L156" s="236">
        <v>-8745418.0628186669</v>
      </c>
      <c r="M156" s="237">
        <v>-15944256.810509089</v>
      </c>
      <c r="N156" s="237">
        <v>-8687300.9041269235</v>
      </c>
      <c r="O156" s="237">
        <v>-24631557.714636013</v>
      </c>
    </row>
    <row r="157" spans="1:16" ht="19.899999999999999" hidden="1" customHeight="1" x14ac:dyDescent="0.2">
      <c r="A157" s="278" t="s">
        <v>130</v>
      </c>
      <c r="B157" s="234">
        <v>-88992283.014106467</v>
      </c>
      <c r="C157" s="231">
        <v>750000</v>
      </c>
      <c r="D157" s="232">
        <v>-88242283.014106467</v>
      </c>
      <c r="E157" s="234">
        <v>250000</v>
      </c>
      <c r="F157" s="234">
        <v>-3826581.0370105347</v>
      </c>
      <c r="G157" s="234">
        <v>0</v>
      </c>
      <c r="H157" s="232">
        <v>-3826581.0370105347</v>
      </c>
      <c r="I157" s="234">
        <v>-48460073.593800746</v>
      </c>
      <c r="J157" s="234">
        <v>17500000</v>
      </c>
      <c r="K157" s="232">
        <v>-30960073.593800746</v>
      </c>
      <c r="L157" s="234">
        <v>286272.42291772261</v>
      </c>
      <c r="M157" s="233">
        <v>-141028937.64491776</v>
      </c>
      <c r="N157" s="233">
        <v>18536272.422917724</v>
      </c>
      <c r="O157" s="233">
        <v>-122492665.22200003</v>
      </c>
      <c r="P157" s="353"/>
    </row>
    <row r="158" spans="1:16" ht="24.95" hidden="1" customHeight="1" x14ac:dyDescent="0.2">
      <c r="A158" s="281" t="s">
        <v>159</v>
      </c>
      <c r="B158" s="236">
        <v>3162462.5822593383</v>
      </c>
      <c r="C158" s="236">
        <v>0</v>
      </c>
      <c r="D158" s="239">
        <v>3162462.5822593383</v>
      </c>
      <c r="E158" s="236">
        <v>105000</v>
      </c>
      <c r="F158" s="236">
        <v>-1518509.2575486265</v>
      </c>
      <c r="G158" s="236">
        <v>0</v>
      </c>
      <c r="H158" s="239">
        <v>-1518509.2575486265</v>
      </c>
      <c r="I158" s="236">
        <v>-2826514.2726987079</v>
      </c>
      <c r="J158" s="236">
        <v>0</v>
      </c>
      <c r="K158" s="239">
        <v>-2826514.2726987079</v>
      </c>
      <c r="L158" s="236">
        <v>466691.97308885958</v>
      </c>
      <c r="M158" s="237">
        <v>-1077560.947987996</v>
      </c>
      <c r="N158" s="237">
        <v>466691.97308885958</v>
      </c>
      <c r="O158" s="237">
        <v>-610868.97489913646</v>
      </c>
    </row>
    <row r="159" spans="1:16" ht="13.9" hidden="1" customHeight="1" x14ac:dyDescent="0.2">
      <c r="A159" s="279" t="s">
        <v>132</v>
      </c>
      <c r="B159" s="236">
        <v>-4921277.3545203265</v>
      </c>
      <c r="C159" s="236">
        <v>0</v>
      </c>
      <c r="D159" s="235">
        <v>-4921277.3545203265</v>
      </c>
      <c r="E159" s="236">
        <v>50000</v>
      </c>
      <c r="F159" s="236">
        <v>532863.07678624324</v>
      </c>
      <c r="G159" s="236">
        <v>0</v>
      </c>
      <c r="H159" s="235">
        <v>532863.07678624324</v>
      </c>
      <c r="I159" s="236">
        <v>-2922770.4977834458</v>
      </c>
      <c r="J159" s="236">
        <v>0</v>
      </c>
      <c r="K159" s="235">
        <v>-2922770.4977834458</v>
      </c>
      <c r="L159" s="236">
        <v>60168.325517525096</v>
      </c>
      <c r="M159" s="237">
        <v>-7261184.7755175289</v>
      </c>
      <c r="N159" s="237">
        <v>60168.325517525096</v>
      </c>
      <c r="O159" s="237">
        <v>-7201016.4500000039</v>
      </c>
    </row>
    <row r="160" spans="1:16" ht="15.6" hidden="1" customHeight="1" x14ac:dyDescent="0.2">
      <c r="A160" s="279" t="s">
        <v>158</v>
      </c>
      <c r="B160" s="236">
        <v>-87728468.241845489</v>
      </c>
      <c r="C160" s="236">
        <v>750000</v>
      </c>
      <c r="D160" s="235">
        <v>-86978468.241845489</v>
      </c>
      <c r="E160" s="236">
        <v>95000</v>
      </c>
      <c r="F160" s="236">
        <v>-3438434.8562481515</v>
      </c>
      <c r="G160" s="236">
        <v>0</v>
      </c>
      <c r="H160" s="235">
        <v>-3438434.8562481515</v>
      </c>
      <c r="I160" s="236">
        <v>-46698288.823318593</v>
      </c>
      <c r="J160" s="236">
        <v>17500000</v>
      </c>
      <c r="K160" s="235">
        <v>-29198288.823318593</v>
      </c>
      <c r="L160" s="236">
        <v>-418087.87568866205</v>
      </c>
      <c r="M160" s="237">
        <v>-137770191.92141223</v>
      </c>
      <c r="N160" s="237">
        <v>17831912.124311339</v>
      </c>
      <c r="O160" s="237">
        <v>-119938279.79710089</v>
      </c>
    </row>
    <row r="161" spans="1:16" ht="19.149999999999999" hidden="1" customHeight="1" thickBot="1" x14ac:dyDescent="0.25">
      <c r="A161" s="279" t="s">
        <v>154</v>
      </c>
      <c r="B161" s="236">
        <v>495000</v>
      </c>
      <c r="C161" s="236">
        <v>0</v>
      </c>
      <c r="D161" s="235">
        <v>495000</v>
      </c>
      <c r="E161" s="236">
        <v>0</v>
      </c>
      <c r="F161" s="236">
        <v>597500</v>
      </c>
      <c r="G161" s="236">
        <v>0</v>
      </c>
      <c r="H161" s="235">
        <v>597500</v>
      </c>
      <c r="I161" s="236">
        <v>3987500</v>
      </c>
      <c r="J161" s="236">
        <v>0</v>
      </c>
      <c r="K161" s="235">
        <v>3987500</v>
      </c>
      <c r="L161" s="236">
        <v>177500</v>
      </c>
      <c r="M161" s="237">
        <v>5080000</v>
      </c>
      <c r="N161" s="237">
        <v>177500</v>
      </c>
      <c r="O161" s="237">
        <v>5257500</v>
      </c>
    </row>
    <row r="162" spans="1:16" s="164" customFormat="1" ht="24.95" hidden="1" customHeight="1" thickBot="1" x14ac:dyDescent="0.25">
      <c r="A162" s="282" t="s">
        <v>134</v>
      </c>
      <c r="B162" s="251">
        <v>-101083021.38690718</v>
      </c>
      <c r="C162" s="248">
        <v>353837.53479862853</v>
      </c>
      <c r="D162" s="249">
        <v>-100729183.85210855</v>
      </c>
      <c r="E162" s="251">
        <v>3082196</v>
      </c>
      <c r="F162" s="251">
        <v>-22580882.511367947</v>
      </c>
      <c r="G162" s="251">
        <v>-910051.44125390809</v>
      </c>
      <c r="H162" s="249">
        <v>-23490933.952621855</v>
      </c>
      <c r="I162" s="251">
        <v>-207634866.36760029</v>
      </c>
      <c r="J162" s="251">
        <v>11221531.428583812</v>
      </c>
      <c r="K162" s="249">
        <v>-196413334.93901649</v>
      </c>
      <c r="L162" s="251">
        <v>-87704189.065532774</v>
      </c>
      <c r="M162" s="250">
        <v>-328216574.26587546</v>
      </c>
      <c r="N162" s="250">
        <v>-77038871.543404236</v>
      </c>
      <c r="O162" s="250">
        <v>-405255445.80927968</v>
      </c>
    </row>
    <row r="163" spans="1:16" ht="20.45" hidden="1" customHeight="1" x14ac:dyDescent="0.2">
      <c r="A163" s="283" t="s">
        <v>135</v>
      </c>
      <c r="B163" s="245"/>
      <c r="C163" s="243"/>
      <c r="D163" s="244">
        <v>0</v>
      </c>
      <c r="E163" s="245"/>
      <c r="F163" s="245"/>
      <c r="G163" s="245"/>
      <c r="H163" s="244">
        <v>0</v>
      </c>
      <c r="I163" s="245"/>
      <c r="J163" s="245"/>
      <c r="K163" s="244">
        <v>0</v>
      </c>
      <c r="L163" s="245"/>
      <c r="M163" s="291">
        <v>0</v>
      </c>
      <c r="N163" s="291">
        <v>0</v>
      </c>
      <c r="O163" s="291">
        <v>0</v>
      </c>
    </row>
    <row r="164" spans="1:16" ht="18.600000000000001" hidden="1" customHeight="1" x14ac:dyDescent="0.2">
      <c r="A164" s="279" t="s">
        <v>136</v>
      </c>
      <c r="B164" s="236">
        <v>19878512.310305253</v>
      </c>
      <c r="C164" s="236">
        <v>2145116.9499999993</v>
      </c>
      <c r="D164" s="235">
        <v>22023629.260305252</v>
      </c>
      <c r="E164" s="236">
        <v>0</v>
      </c>
      <c r="F164" s="236">
        <v>-2914191.5434087552</v>
      </c>
      <c r="G164" s="236">
        <v>-2095050</v>
      </c>
      <c r="H164" s="235">
        <v>-5009241.5434087552</v>
      </c>
      <c r="I164" s="236">
        <v>-5377587.3899531001</v>
      </c>
      <c r="J164" s="236">
        <v>-3623666</v>
      </c>
      <c r="K164" s="235">
        <v>-9001253.3899530992</v>
      </c>
      <c r="L164" s="236">
        <v>-690728.56694339309</v>
      </c>
      <c r="M164" s="291">
        <v>11586733.376943398</v>
      </c>
      <c r="N164" s="237">
        <v>-4264327.6169433929</v>
      </c>
      <c r="O164" s="237">
        <v>7322405.7600000054</v>
      </c>
    </row>
    <row r="165" spans="1:16" ht="16.149999999999999" hidden="1" customHeight="1" thickBot="1" x14ac:dyDescent="0.25">
      <c r="A165" s="281" t="s">
        <v>137</v>
      </c>
      <c r="B165" s="240"/>
      <c r="C165" s="238"/>
      <c r="D165" s="239">
        <v>0</v>
      </c>
      <c r="E165" s="240"/>
      <c r="F165" s="240"/>
      <c r="G165" s="240"/>
      <c r="H165" s="239">
        <v>0</v>
      </c>
      <c r="I165" s="240"/>
      <c r="J165" s="240"/>
      <c r="K165" s="239">
        <v>0</v>
      </c>
      <c r="L165" s="240"/>
      <c r="M165" s="291">
        <v>0</v>
      </c>
      <c r="N165" s="292">
        <v>0</v>
      </c>
      <c r="O165" s="292">
        <v>0</v>
      </c>
    </row>
    <row r="166" spans="1:16" s="164" customFormat="1" ht="24.95" hidden="1" customHeight="1" thickBot="1" x14ac:dyDescent="0.25">
      <c r="A166" s="284" t="s">
        <v>138</v>
      </c>
      <c r="B166" s="251">
        <v>19878512.310305253</v>
      </c>
      <c r="C166" s="248">
        <v>2145116.9499999993</v>
      </c>
      <c r="D166" s="249">
        <v>22023629.260305252</v>
      </c>
      <c r="E166" s="251">
        <v>0</v>
      </c>
      <c r="F166" s="251">
        <v>-2914191.5434087552</v>
      </c>
      <c r="G166" s="251">
        <v>-2095050</v>
      </c>
      <c r="H166" s="249">
        <v>-5009241.5434087552</v>
      </c>
      <c r="I166" s="251">
        <v>-5377587.3899531001</v>
      </c>
      <c r="J166" s="251">
        <v>-3623666</v>
      </c>
      <c r="K166" s="249">
        <v>-9001253.3899530992</v>
      </c>
      <c r="L166" s="251">
        <v>-690728.56694339309</v>
      </c>
      <c r="M166" s="250">
        <v>11586733.376943398</v>
      </c>
      <c r="N166" s="250">
        <v>-4264327.6169433929</v>
      </c>
      <c r="O166" s="250">
        <v>7322405.7600000054</v>
      </c>
    </row>
    <row r="167" spans="1:16" s="164" customFormat="1" ht="24.95" hidden="1" customHeight="1" thickBot="1" x14ac:dyDescent="0.25">
      <c r="A167" s="284" t="s">
        <v>139</v>
      </c>
      <c r="B167" s="251">
        <v>-81204509.076601923</v>
      </c>
      <c r="C167" s="248">
        <v>2498954.4847986279</v>
      </c>
      <c r="D167" s="249">
        <v>-78705554.591803297</v>
      </c>
      <c r="E167" s="251">
        <v>3082196</v>
      </c>
      <c r="F167" s="251">
        <v>-25495074.054776702</v>
      </c>
      <c r="G167" s="251">
        <v>-3005101.441253908</v>
      </c>
      <c r="H167" s="249">
        <v>-28500175.49603061</v>
      </c>
      <c r="I167" s="251">
        <v>-213012453.7575534</v>
      </c>
      <c r="J167" s="251">
        <v>7597865.428583812</v>
      </c>
      <c r="K167" s="249">
        <v>-205414588.3289696</v>
      </c>
      <c r="L167" s="251">
        <v>-88394917.632476166</v>
      </c>
      <c r="M167" s="250">
        <v>-316629840.88893205</v>
      </c>
      <c r="N167" s="250">
        <v>-81303199.160347626</v>
      </c>
      <c r="O167" s="250">
        <v>-397933040.04927969</v>
      </c>
    </row>
    <row r="168" spans="1:16" ht="14.45" hidden="1" customHeight="1" x14ac:dyDescent="0.2">
      <c r="A168" s="285" t="s">
        <v>140</v>
      </c>
      <c r="B168" s="245"/>
      <c r="C168" s="243"/>
      <c r="D168" s="244">
        <v>0</v>
      </c>
      <c r="E168" s="245"/>
      <c r="F168" s="245"/>
      <c r="G168" s="245"/>
      <c r="H168" s="244">
        <v>0</v>
      </c>
      <c r="I168" s="245"/>
      <c r="J168" s="245"/>
      <c r="K168" s="244">
        <v>0</v>
      </c>
      <c r="L168" s="245"/>
      <c r="M168" s="291">
        <v>0</v>
      </c>
      <c r="N168" s="291">
        <v>0</v>
      </c>
      <c r="O168" s="291">
        <v>0</v>
      </c>
    </row>
    <row r="169" spans="1:16" ht="18.600000000000001" hidden="1" customHeight="1" x14ac:dyDescent="0.2">
      <c r="A169" s="277" t="s">
        <v>141</v>
      </c>
      <c r="B169" s="245"/>
      <c r="C169" s="243"/>
      <c r="D169" s="244">
        <v>0</v>
      </c>
      <c r="E169" s="245"/>
      <c r="F169" s="245"/>
      <c r="G169" s="245"/>
      <c r="H169" s="244">
        <v>0</v>
      </c>
      <c r="I169" s="245"/>
      <c r="J169" s="245"/>
      <c r="K169" s="244">
        <v>0</v>
      </c>
      <c r="L169" s="245"/>
      <c r="M169" s="291">
        <v>0</v>
      </c>
      <c r="N169" s="291">
        <v>0</v>
      </c>
      <c r="O169" s="291">
        <v>0</v>
      </c>
    </row>
    <row r="170" spans="1:16" ht="15.6" hidden="1" customHeight="1" thickBot="1" x14ac:dyDescent="0.25">
      <c r="A170" s="286" t="s">
        <v>160</v>
      </c>
      <c r="B170" s="236">
        <v>-549186</v>
      </c>
      <c r="C170" s="236">
        <v>0</v>
      </c>
      <c r="D170" s="239">
        <v>-549186</v>
      </c>
      <c r="E170" s="236">
        <v>0</v>
      </c>
      <c r="F170" s="236">
        <v>-22837</v>
      </c>
      <c r="G170" s="236">
        <v>0</v>
      </c>
      <c r="H170" s="239">
        <v>-22837</v>
      </c>
      <c r="I170" s="236">
        <v>-666217.5</v>
      </c>
      <c r="J170" s="236">
        <v>0</v>
      </c>
      <c r="K170" s="239">
        <v>-666217.5</v>
      </c>
      <c r="L170" s="236">
        <v>0</v>
      </c>
      <c r="M170" s="292">
        <v>-1238240.5</v>
      </c>
      <c r="N170" s="292">
        <v>0</v>
      </c>
      <c r="O170" s="292">
        <v>-1238240.5</v>
      </c>
    </row>
    <row r="171" spans="1:16" ht="24.95" hidden="1" customHeight="1" thickBot="1" x14ac:dyDescent="0.25">
      <c r="A171" s="284" t="s">
        <v>143</v>
      </c>
      <c r="B171" s="242">
        <v>-549186</v>
      </c>
      <c r="C171" s="241">
        <v>0</v>
      </c>
      <c r="D171" s="246">
        <v>-549186</v>
      </c>
      <c r="E171" s="242">
        <v>0</v>
      </c>
      <c r="F171" s="242">
        <v>-22837</v>
      </c>
      <c r="G171" s="242">
        <v>0</v>
      </c>
      <c r="H171" s="246">
        <v>-22837</v>
      </c>
      <c r="I171" s="242">
        <v>-666217.5</v>
      </c>
      <c r="J171" s="242">
        <v>0</v>
      </c>
      <c r="K171" s="246">
        <v>-666217.5</v>
      </c>
      <c r="L171" s="242">
        <v>0</v>
      </c>
      <c r="M171" s="247">
        <v>-1238240.5</v>
      </c>
      <c r="N171" s="247">
        <v>0</v>
      </c>
      <c r="O171" s="247">
        <v>-1238240.5</v>
      </c>
    </row>
    <row r="172" spans="1:16" ht="16.899999999999999" hidden="1" customHeight="1" thickBot="1" x14ac:dyDescent="0.25">
      <c r="A172" s="284" t="s">
        <v>147</v>
      </c>
      <c r="B172" s="246">
        <v>-549186</v>
      </c>
      <c r="C172" s="246">
        <v>0</v>
      </c>
      <c r="D172" s="246">
        <v>-549186</v>
      </c>
      <c r="E172" s="246">
        <v>0</v>
      </c>
      <c r="F172" s="246">
        <v>-22837</v>
      </c>
      <c r="G172" s="246">
        <v>0</v>
      </c>
      <c r="H172" s="246">
        <v>-22837</v>
      </c>
      <c r="I172" s="246">
        <v>-666217.5</v>
      </c>
      <c r="J172" s="246">
        <v>0</v>
      </c>
      <c r="K172" s="246">
        <v>-666217.5</v>
      </c>
      <c r="L172" s="246">
        <v>0</v>
      </c>
      <c r="M172" s="246">
        <v>-1238240.5</v>
      </c>
      <c r="N172" s="246">
        <v>0</v>
      </c>
      <c r="O172" s="246">
        <v>-1238240.5</v>
      </c>
    </row>
    <row r="173" spans="1:16" ht="24.95" hidden="1" customHeight="1" thickBot="1" x14ac:dyDescent="0.25">
      <c r="A173" s="284" t="s">
        <v>73</v>
      </c>
      <c r="B173" s="250">
        <v>-80655323.076601923</v>
      </c>
      <c r="C173" s="250">
        <v>2498954.4847986279</v>
      </c>
      <c r="D173" s="250">
        <v>-78156368.591803297</v>
      </c>
      <c r="E173" s="250">
        <v>3082196</v>
      </c>
      <c r="F173" s="250">
        <v>-25472237.054776702</v>
      </c>
      <c r="G173" s="250">
        <v>-3005101.441253908</v>
      </c>
      <c r="H173" s="250">
        <v>-28477338.49603061</v>
      </c>
      <c r="I173" s="250">
        <v>-212346236.2575534</v>
      </c>
      <c r="J173" s="250">
        <v>7597865.428583812</v>
      </c>
      <c r="K173" s="250">
        <v>-204748370.8289696</v>
      </c>
      <c r="L173" s="250">
        <v>-88394917.632476166</v>
      </c>
      <c r="M173" s="250">
        <v>-315391600.38893205</v>
      </c>
      <c r="N173" s="250">
        <v>-81303199.160347626</v>
      </c>
      <c r="O173" s="250">
        <v>-396694799.54927969</v>
      </c>
      <c r="P173" s="148">
        <v>-396694799.54927969</v>
      </c>
    </row>
    <row r="174" spans="1:16" ht="24.95" hidden="1" customHeight="1" thickBot="1" x14ac:dyDescent="0.25">
      <c r="A174" s="284" t="s">
        <v>73</v>
      </c>
      <c r="B174" s="251">
        <v>-90633931.570924848</v>
      </c>
      <c r="C174" s="251">
        <v>2498954.484798627</v>
      </c>
      <c r="D174" s="251">
        <v>-88134977.086126059</v>
      </c>
      <c r="E174" s="251">
        <v>3082196</v>
      </c>
      <c r="F174" s="251">
        <v>-26298392.343241386</v>
      </c>
      <c r="G174" s="251">
        <v>-3005101.441253908</v>
      </c>
      <c r="H174" s="251">
        <v>-29303493.784495302</v>
      </c>
      <c r="I174" s="251">
        <v>-217025425.78363541</v>
      </c>
      <c r="J174" s="251">
        <v>7597865.428583812</v>
      </c>
      <c r="K174" s="251">
        <v>-209427560.35505161</v>
      </c>
      <c r="L174" s="251">
        <v>-88523535.32360667</v>
      </c>
      <c r="M174" s="252">
        <v>-330875553.69780165</v>
      </c>
      <c r="N174" s="252">
        <v>-81431816.851478145</v>
      </c>
      <c r="O174" s="252">
        <v>-412307370.54927981</v>
      </c>
      <c r="P174" s="149">
        <v>-412307370.54927981</v>
      </c>
    </row>
    <row r="175" spans="1:16" ht="24.95" hidden="1" customHeight="1" thickBot="1" x14ac:dyDescent="0.25">
      <c r="A175" s="287" t="s">
        <v>81</v>
      </c>
      <c r="B175" s="251">
        <v>-5645995.2434194256</v>
      </c>
      <c r="C175" s="251">
        <v>0</v>
      </c>
      <c r="D175" s="251">
        <v>-5645995.2434194256</v>
      </c>
      <c r="E175" s="251">
        <v>706981.173150838</v>
      </c>
      <c r="F175" s="251">
        <v>-8086820.8479186669</v>
      </c>
      <c r="G175" s="251">
        <v>0</v>
      </c>
      <c r="H175" s="251">
        <v>-8086820.8479186669</v>
      </c>
      <c r="I175" s="251">
        <v>-61173626.389634237</v>
      </c>
      <c r="J175" s="251">
        <v>0</v>
      </c>
      <c r="K175" s="251">
        <v>-61173626.389634237</v>
      </c>
      <c r="L175" s="251">
        <v>-21134778.644563615</v>
      </c>
      <c r="M175" s="252">
        <v>-74199461.307821482</v>
      </c>
      <c r="N175" s="252">
        <v>-21134778.644563615</v>
      </c>
      <c r="O175" s="252">
        <v>-95334239.952385098</v>
      </c>
    </row>
    <row r="176" spans="1:16" ht="37.5" hidden="1" customHeight="1" thickBot="1" x14ac:dyDescent="0.25">
      <c r="A176" s="500" t="s">
        <v>82</v>
      </c>
      <c r="B176" s="501">
        <v>-96279926.814344272</v>
      </c>
      <c r="C176" s="501">
        <v>2498954.484798627</v>
      </c>
      <c r="D176" s="501">
        <v>-93780972.329545483</v>
      </c>
      <c r="E176" s="501">
        <v>3789177.1731508379</v>
      </c>
      <c r="F176" s="501">
        <v>-34385213.191160053</v>
      </c>
      <c r="G176" s="501">
        <v>-3005101.441253908</v>
      </c>
      <c r="H176" s="501">
        <v>-37390314.632413968</v>
      </c>
      <c r="I176" s="501">
        <v>-278199052.17326963</v>
      </c>
      <c r="J176" s="501">
        <v>7597865.428583812</v>
      </c>
      <c r="K176" s="501">
        <v>-270601186.74468583</v>
      </c>
      <c r="L176" s="501">
        <v>-109658313.96817029</v>
      </c>
      <c r="M176" s="501">
        <v>-405075015.0056231</v>
      </c>
      <c r="N176" s="501">
        <v>-102566595.49604176</v>
      </c>
      <c r="O176" s="501">
        <v>-507641610.50166488</v>
      </c>
      <c r="P176" s="184">
        <v>-507641610.50166488</v>
      </c>
    </row>
    <row r="177" spans="1:15" ht="36.75" hidden="1" customHeight="1" thickBot="1" x14ac:dyDescent="0.25">
      <c r="A177" s="564" t="s">
        <v>413</v>
      </c>
      <c r="B177" s="565">
        <v>0</v>
      </c>
      <c r="C177" s="565">
        <v>0</v>
      </c>
      <c r="D177" s="566">
        <v>0</v>
      </c>
      <c r="E177" s="565">
        <v>0</v>
      </c>
      <c r="F177" s="565">
        <v>0</v>
      </c>
      <c r="G177" s="565">
        <v>0</v>
      </c>
      <c r="H177" s="566"/>
      <c r="I177" s="565">
        <v>0</v>
      </c>
      <c r="J177" s="565">
        <v>0</v>
      </c>
      <c r="K177" s="566">
        <v>0</v>
      </c>
      <c r="L177" s="565">
        <v>0</v>
      </c>
      <c r="M177" s="569">
        <v>0</v>
      </c>
      <c r="N177" s="570">
        <v>0</v>
      </c>
      <c r="O177" s="571">
        <v>0</v>
      </c>
    </row>
    <row r="178" spans="1:15" ht="36.75" hidden="1" customHeight="1" thickBot="1" x14ac:dyDescent="0.25">
      <c r="A178" s="564" t="s">
        <v>414</v>
      </c>
      <c r="B178" s="565">
        <v>0</v>
      </c>
      <c r="C178" s="565">
        <v>0</v>
      </c>
      <c r="D178" s="566">
        <v>0</v>
      </c>
      <c r="E178" s="565">
        <v>0</v>
      </c>
      <c r="F178" s="565">
        <v>0</v>
      </c>
      <c r="G178" s="565">
        <v>0</v>
      </c>
      <c r="H178" s="566"/>
      <c r="I178" s="565">
        <v>0</v>
      </c>
      <c r="J178" s="565">
        <v>-14899100</v>
      </c>
      <c r="K178" s="566">
        <v>-14899100</v>
      </c>
      <c r="L178" s="565">
        <v>0</v>
      </c>
      <c r="M178" s="569">
        <v>0</v>
      </c>
      <c r="N178" s="570">
        <v>-14899100</v>
      </c>
      <c r="O178" s="571">
        <v>-14899100</v>
      </c>
    </row>
    <row r="179" spans="1:15" ht="24.75" hidden="1" customHeight="1" thickBot="1" x14ac:dyDescent="0.25">
      <c r="A179" s="49" t="s">
        <v>415</v>
      </c>
      <c r="B179" s="575">
        <v>-96279926.814344272</v>
      </c>
      <c r="C179" s="575">
        <v>2498954.484798627</v>
      </c>
      <c r="D179" s="575">
        <v>-93780972.329545483</v>
      </c>
      <c r="E179" s="576"/>
      <c r="F179" s="577"/>
      <c r="G179" s="578"/>
      <c r="H179" s="575"/>
      <c r="I179" s="577">
        <v>-278199052.17326963</v>
      </c>
      <c r="J179" s="577">
        <v>-7301234.571416188</v>
      </c>
      <c r="K179" s="579">
        <v>-270601186.74468583</v>
      </c>
      <c r="L179" s="580">
        <v>-109658313.96817029</v>
      </c>
      <c r="M179" s="577">
        <v>-405075015.0056231</v>
      </c>
      <c r="N179" s="577">
        <v>-117465695.49604176</v>
      </c>
      <c r="O179" s="579">
        <v>-522540710.50166488</v>
      </c>
    </row>
    <row r="180" spans="1:15" ht="19.149999999999999" hidden="1" customHeight="1" thickBot="1" x14ac:dyDescent="0.25">
      <c r="A180" s="288" t="s">
        <v>382</v>
      </c>
      <c r="B180" s="256">
        <v>0.3167434589435576</v>
      </c>
      <c r="C180" s="256">
        <v>-3</v>
      </c>
      <c r="D180" s="256">
        <v>-2.6832565410564424</v>
      </c>
      <c r="E180" s="256">
        <v>0.5</v>
      </c>
      <c r="F180" s="256">
        <v>-3.1248198124074378</v>
      </c>
      <c r="G180" s="256">
        <v>-1</v>
      </c>
      <c r="H180" s="256">
        <v>-4.1248198124074378</v>
      </c>
      <c r="I180" s="256">
        <v>-29.744893862103012</v>
      </c>
      <c r="J180" s="256">
        <v>-3</v>
      </c>
      <c r="K180" s="256">
        <v>-32.744893862103012</v>
      </c>
      <c r="L180" s="256">
        <v>-9.9670297844331088</v>
      </c>
      <c r="M180" s="588">
        <v>-32.052970215566894</v>
      </c>
      <c r="N180" s="589">
        <v>-16.967029784433109</v>
      </c>
      <c r="O180" s="255">
        <v>-49.02</v>
      </c>
    </row>
    <row r="181" spans="1:15" ht="16.899999999999999" hidden="1" customHeight="1" thickBot="1" x14ac:dyDescent="0.25">
      <c r="A181" s="289" t="s">
        <v>83</v>
      </c>
      <c r="B181" s="256">
        <v>0</v>
      </c>
      <c r="C181" s="256">
        <v>0</v>
      </c>
      <c r="D181" s="256">
        <v>0</v>
      </c>
      <c r="E181" s="256">
        <v>0</v>
      </c>
      <c r="F181" s="256">
        <v>0</v>
      </c>
      <c r="G181" s="256">
        <v>0</v>
      </c>
      <c r="H181" s="256">
        <v>0</v>
      </c>
      <c r="I181" s="256">
        <v>0</v>
      </c>
      <c r="J181" s="256">
        <v>0</v>
      </c>
      <c r="K181" s="256">
        <v>0</v>
      </c>
      <c r="L181" s="256">
        <v>0</v>
      </c>
      <c r="M181" s="270"/>
      <c r="N181" s="270"/>
      <c r="O181" s="270"/>
    </row>
    <row r="184" spans="1:15" s="592" customFormat="1" ht="11.25" x14ac:dyDescent="0.2">
      <c r="A184" s="642" t="s">
        <v>136</v>
      </c>
      <c r="B184" s="590"/>
      <c r="C184" s="591"/>
      <c r="D184" s="591"/>
      <c r="E184" s="591"/>
      <c r="F184" s="591"/>
      <c r="G184" s="591"/>
      <c r="H184" s="591"/>
      <c r="I184" s="591"/>
      <c r="J184" s="590"/>
      <c r="K184" s="590"/>
      <c r="L184" s="590"/>
      <c r="M184" s="590"/>
      <c r="N184" s="590"/>
      <c r="O184" s="590"/>
    </row>
    <row r="185" spans="1:15" s="592" customFormat="1" ht="11.25" x14ac:dyDescent="0.2">
      <c r="A185" s="593" t="s">
        <v>419</v>
      </c>
      <c r="B185" s="591"/>
      <c r="C185" s="594"/>
      <c r="D185" s="594"/>
      <c r="E185" s="594"/>
      <c r="F185" s="594"/>
      <c r="G185" s="594"/>
      <c r="H185" s="594"/>
      <c r="I185" s="594"/>
      <c r="J185" s="594">
        <v>6580000</v>
      </c>
      <c r="K185" s="595"/>
      <c r="L185" s="590"/>
      <c r="M185" s="590"/>
      <c r="N185" s="590"/>
      <c r="O185" s="590"/>
    </row>
    <row r="186" spans="1:15" s="592" customFormat="1" ht="11.25" x14ac:dyDescent="0.2">
      <c r="A186" s="593" t="s">
        <v>420</v>
      </c>
      <c r="B186" s="591"/>
      <c r="C186" s="594">
        <v>9625000</v>
      </c>
      <c r="D186" s="594"/>
      <c r="E186" s="594"/>
      <c r="F186" s="594"/>
      <c r="G186" s="594"/>
      <c r="H186" s="594"/>
      <c r="I186" s="594"/>
      <c r="J186" s="594"/>
      <c r="K186" s="595"/>
      <c r="L186" s="590"/>
      <c r="M186" s="590"/>
      <c r="N186" s="590"/>
      <c r="O186" s="590"/>
    </row>
    <row r="187" spans="1:15" s="592" customFormat="1" ht="11.25" x14ac:dyDescent="0.2">
      <c r="A187" s="593" t="s">
        <v>421</v>
      </c>
      <c r="B187" s="591"/>
      <c r="C187" s="594">
        <v>10000000</v>
      </c>
      <c r="D187" s="594"/>
      <c r="E187" s="594"/>
      <c r="F187" s="594"/>
      <c r="G187" s="594"/>
      <c r="H187" s="594"/>
      <c r="I187" s="594"/>
      <c r="J187" s="594"/>
      <c r="K187" s="595"/>
      <c r="L187" s="591"/>
      <c r="M187" s="590"/>
      <c r="N187" s="590"/>
      <c r="O187" s="590"/>
    </row>
    <row r="188" spans="1:15" s="592" customFormat="1" ht="11.25" x14ac:dyDescent="0.2">
      <c r="A188" s="593" t="s">
        <v>422</v>
      </c>
      <c r="B188" s="591"/>
      <c r="C188" s="594">
        <v>1000000</v>
      </c>
      <c r="D188" s="594"/>
      <c r="E188" s="594"/>
      <c r="F188" s="594"/>
      <c r="G188" s="594"/>
      <c r="H188" s="594"/>
      <c r="I188" s="594"/>
      <c r="J188" s="594"/>
      <c r="K188" s="595"/>
      <c r="L188" s="590"/>
      <c r="M188" s="590"/>
      <c r="N188" s="590"/>
      <c r="O188" s="590"/>
    </row>
    <row r="189" spans="1:15" s="592" customFormat="1" ht="11.25" x14ac:dyDescent="0.2">
      <c r="A189" s="593" t="s">
        <v>423</v>
      </c>
      <c r="B189" s="591"/>
      <c r="C189" s="594"/>
      <c r="D189" s="594"/>
      <c r="E189" s="594"/>
      <c r="F189" s="594"/>
      <c r="G189" s="594"/>
      <c r="H189" s="594"/>
      <c r="I189" s="594"/>
      <c r="J189" s="594">
        <v>3000000</v>
      </c>
      <c r="K189" s="595"/>
      <c r="L189" s="590"/>
      <c r="M189" s="590"/>
      <c r="N189" s="590"/>
      <c r="O189" s="590"/>
    </row>
    <row r="190" spans="1:15" s="592" customFormat="1" ht="11.25" x14ac:dyDescent="0.2">
      <c r="A190" s="593" t="s">
        <v>424</v>
      </c>
      <c r="B190" s="591"/>
      <c r="C190" s="594">
        <v>7000000</v>
      </c>
      <c r="D190" s="594"/>
      <c r="E190" s="594"/>
      <c r="F190" s="594"/>
      <c r="G190" s="594"/>
      <c r="H190" s="594"/>
      <c r="I190" s="594"/>
      <c r="J190" s="594"/>
      <c r="K190" s="595"/>
      <c r="L190" s="590"/>
      <c r="M190" s="590"/>
      <c r="N190" s="590"/>
      <c r="O190" s="590"/>
    </row>
    <row r="191" spans="1:15" s="592" customFormat="1" ht="11.25" x14ac:dyDescent="0.2">
      <c r="A191" s="596"/>
      <c r="B191" s="591"/>
      <c r="C191" s="594"/>
      <c r="D191" s="594"/>
      <c r="E191" s="594"/>
      <c r="F191" s="594"/>
      <c r="G191" s="594"/>
      <c r="H191" s="597"/>
      <c r="I191" s="590"/>
      <c r="J191" s="594"/>
      <c r="K191" s="594"/>
      <c r="L191" s="591"/>
      <c r="M191" s="590"/>
      <c r="N191" s="590"/>
      <c r="O191" s="590"/>
    </row>
    <row r="192" spans="1:15" s="592" customFormat="1" ht="11.25" x14ac:dyDescent="0.2">
      <c r="A192" s="598" t="s">
        <v>425</v>
      </c>
      <c r="B192" s="590"/>
      <c r="C192" s="591"/>
      <c r="D192" s="590"/>
      <c r="E192" s="590"/>
      <c r="F192" s="590"/>
      <c r="G192" s="590"/>
      <c r="H192" s="590"/>
      <c r="I192" s="599">
        <v>8638640.5999999996</v>
      </c>
      <c r="J192" s="590"/>
      <c r="K192" s="590"/>
      <c r="L192" s="590"/>
      <c r="M192" s="590"/>
      <c r="N192" s="590"/>
      <c r="O192" s="590"/>
    </row>
    <row r="193" spans="1:15" s="592" customFormat="1" ht="11.25" x14ac:dyDescent="0.2">
      <c r="A193" s="598" t="s">
        <v>426</v>
      </c>
      <c r="B193" s="590"/>
      <c r="C193" s="591"/>
      <c r="D193" s="590"/>
      <c r="E193" s="590"/>
      <c r="F193" s="590"/>
      <c r="G193" s="590"/>
      <c r="H193" s="590"/>
      <c r="I193" s="600">
        <v>-6281318</v>
      </c>
      <c r="J193" s="590"/>
      <c r="K193" s="590"/>
      <c r="L193" s="590"/>
      <c r="M193" s="590"/>
      <c r="N193" s="590"/>
      <c r="O193" s="590"/>
    </row>
    <row r="194" spans="1:15" s="592" customFormat="1" ht="11.25" x14ac:dyDescent="0.2">
      <c r="A194" s="598" t="s">
        <v>427</v>
      </c>
      <c r="B194" s="594">
        <v>6399403</v>
      </c>
      <c r="C194" s="594"/>
      <c r="D194" s="594"/>
      <c r="E194" s="594"/>
      <c r="F194" s="594"/>
      <c r="G194" s="594"/>
      <c r="H194" s="594"/>
      <c r="I194" s="590"/>
      <c r="J194" s="590"/>
      <c r="K194" s="590"/>
      <c r="L194" s="590"/>
      <c r="M194" s="590"/>
      <c r="N194" s="590"/>
      <c r="O194" s="590"/>
    </row>
    <row r="195" spans="1:15" s="592" customFormat="1" ht="11.25" x14ac:dyDescent="0.2">
      <c r="A195" s="598" t="s">
        <v>428</v>
      </c>
      <c r="B195" s="594">
        <v>2000000</v>
      </c>
      <c r="C195" s="594"/>
      <c r="D195" s="594"/>
      <c r="E195" s="594"/>
      <c r="F195" s="594"/>
      <c r="G195" s="594"/>
      <c r="H195" s="594"/>
      <c r="I195" s="590"/>
      <c r="J195" s="590"/>
      <c r="K195" s="590"/>
      <c r="L195" s="590"/>
      <c r="M195" s="590"/>
      <c r="N195" s="590"/>
      <c r="O195" s="590"/>
    </row>
    <row r="196" spans="1:15" s="592" customFormat="1" ht="11.25" x14ac:dyDescent="0.2">
      <c r="A196" s="598" t="s">
        <v>429</v>
      </c>
      <c r="B196" s="594"/>
      <c r="C196" s="594">
        <v>1500000</v>
      </c>
      <c r="D196" s="594"/>
      <c r="E196" s="594"/>
      <c r="F196" s="594"/>
      <c r="G196" s="594"/>
      <c r="H196" s="594"/>
      <c r="I196" s="590"/>
      <c r="J196" s="590"/>
      <c r="K196" s="590"/>
      <c r="L196" s="590"/>
      <c r="M196" s="590"/>
      <c r="N196" s="590"/>
      <c r="O196" s="590"/>
    </row>
    <row r="197" spans="1:15" s="592" customFormat="1" ht="11.25" x14ac:dyDescent="0.2">
      <c r="A197" s="598" t="s">
        <v>430</v>
      </c>
      <c r="B197" s="594"/>
      <c r="C197" s="594"/>
      <c r="D197" s="594"/>
      <c r="E197" s="594"/>
      <c r="F197" s="594"/>
      <c r="G197" s="594">
        <v>5500000</v>
      </c>
      <c r="H197" s="594"/>
      <c r="I197" s="590"/>
      <c r="J197" s="591"/>
      <c r="K197" s="590"/>
      <c r="L197" s="590"/>
      <c r="M197" s="590"/>
      <c r="N197" s="590"/>
      <c r="O197" s="590"/>
    </row>
    <row r="198" spans="1:15" s="592" customFormat="1" ht="11.25" x14ac:dyDescent="0.2">
      <c r="A198" s="598" t="s">
        <v>431</v>
      </c>
      <c r="B198" s="594">
        <v>41500000</v>
      </c>
      <c r="C198" s="594"/>
      <c r="D198" s="594"/>
      <c r="E198" s="594"/>
      <c r="F198" s="594"/>
      <c r="G198" s="594"/>
      <c r="H198" s="594"/>
      <c r="I198" s="590"/>
      <c r="J198" s="591"/>
      <c r="K198" s="590"/>
      <c r="L198" s="590"/>
      <c r="M198" s="590"/>
      <c r="N198" s="590"/>
      <c r="O198" s="590"/>
    </row>
    <row r="199" spans="1:15" s="592" customFormat="1" ht="11.25" x14ac:dyDescent="0.2">
      <c r="A199" s="598" t="s">
        <v>432</v>
      </c>
      <c r="B199" s="590"/>
      <c r="C199" s="594"/>
      <c r="D199" s="594"/>
      <c r="E199" s="594"/>
      <c r="F199" s="594">
        <v>4300000</v>
      </c>
      <c r="G199" s="590"/>
      <c r="H199" s="594"/>
      <c r="I199" s="590"/>
      <c r="J199" s="590"/>
      <c r="K199" s="590"/>
      <c r="L199" s="590"/>
      <c r="M199" s="590"/>
      <c r="N199" s="590"/>
      <c r="O199" s="590"/>
    </row>
    <row r="203" spans="1:15" s="616" customFormat="1" ht="11.25" x14ac:dyDescent="0.2">
      <c r="A203" s="643" t="s">
        <v>439</v>
      </c>
      <c r="B203" s="615"/>
      <c r="C203" s="615"/>
      <c r="D203" s="615"/>
      <c r="E203" s="615"/>
      <c r="F203" s="615"/>
      <c r="G203" s="615"/>
      <c r="H203" s="615"/>
      <c r="I203" s="615"/>
      <c r="J203" s="615"/>
      <c r="K203" s="615"/>
      <c r="L203" s="615"/>
      <c r="M203" s="615"/>
      <c r="N203" s="615"/>
      <c r="O203" s="615"/>
    </row>
    <row r="204" spans="1:15" s="616" customFormat="1" ht="11.25" x14ac:dyDescent="0.2">
      <c r="A204" s="617" t="s">
        <v>419</v>
      </c>
      <c r="B204" s="615"/>
      <c r="C204" s="618"/>
      <c r="D204" s="618"/>
      <c r="E204" s="618"/>
      <c r="F204" s="618"/>
      <c r="G204" s="618"/>
      <c r="H204" s="618"/>
      <c r="I204" s="618"/>
      <c r="J204" s="618">
        <v>5413291</v>
      </c>
      <c r="K204" s="618"/>
      <c r="L204" s="615"/>
      <c r="M204" s="615"/>
      <c r="N204" s="615"/>
      <c r="O204" s="615"/>
    </row>
    <row r="205" spans="1:15" s="616" customFormat="1" ht="11.25" x14ac:dyDescent="0.2">
      <c r="A205" s="617" t="s">
        <v>420</v>
      </c>
      <c r="B205" s="615"/>
      <c r="C205" s="618">
        <v>9118599.0500000007</v>
      </c>
      <c r="D205" s="618"/>
      <c r="E205" s="618"/>
      <c r="F205" s="618"/>
      <c r="G205" s="618"/>
      <c r="H205" s="618"/>
      <c r="I205" s="618"/>
      <c r="J205" s="618"/>
      <c r="K205" s="618"/>
      <c r="L205" s="615"/>
      <c r="M205" s="615"/>
      <c r="N205" s="615"/>
      <c r="O205" s="615"/>
    </row>
    <row r="206" spans="1:15" s="616" customFormat="1" ht="11.25" x14ac:dyDescent="0.2">
      <c r="A206" s="617" t="s">
        <v>421</v>
      </c>
      <c r="B206" s="615"/>
      <c r="C206" s="618">
        <v>398145</v>
      </c>
      <c r="D206" s="618"/>
      <c r="E206" s="618"/>
      <c r="F206" s="618"/>
      <c r="G206" s="618"/>
      <c r="H206" s="618"/>
      <c r="I206" s="618"/>
      <c r="J206" s="618"/>
      <c r="K206" s="618"/>
      <c r="L206" s="615"/>
      <c r="M206" s="615"/>
      <c r="N206" s="615"/>
      <c r="O206" s="615"/>
    </row>
    <row r="207" spans="1:15" s="616" customFormat="1" ht="11.25" x14ac:dyDescent="0.2">
      <c r="A207" s="617" t="s">
        <v>422</v>
      </c>
      <c r="B207" s="615"/>
      <c r="C207" s="618">
        <v>882650</v>
      </c>
      <c r="D207" s="618"/>
      <c r="E207" s="618"/>
      <c r="F207" s="618"/>
      <c r="G207" s="618"/>
      <c r="H207" s="618"/>
      <c r="I207" s="618"/>
      <c r="J207" s="618"/>
      <c r="K207" s="618"/>
      <c r="L207" s="615"/>
      <c r="M207" s="615"/>
      <c r="N207" s="615"/>
      <c r="O207" s="615"/>
    </row>
    <row r="208" spans="1:15" s="616" customFormat="1" ht="11.25" x14ac:dyDescent="0.2">
      <c r="A208" s="617" t="s">
        <v>423</v>
      </c>
      <c r="B208" s="615"/>
      <c r="C208" s="618"/>
      <c r="D208" s="618"/>
      <c r="E208" s="618"/>
      <c r="F208" s="618"/>
      <c r="G208" s="618"/>
      <c r="H208" s="618"/>
      <c r="I208" s="618"/>
      <c r="J208" s="618">
        <v>3000375</v>
      </c>
      <c r="K208" s="618"/>
      <c r="L208" s="615"/>
      <c r="M208" s="615"/>
      <c r="N208" s="615"/>
      <c r="O208" s="615"/>
    </row>
    <row r="209" spans="1:15" s="616" customFormat="1" ht="11.25" x14ac:dyDescent="0.2">
      <c r="A209" s="617" t="s">
        <v>424</v>
      </c>
      <c r="B209" s="615"/>
      <c r="C209" s="618">
        <v>1267989</v>
      </c>
      <c r="D209" s="618"/>
      <c r="E209" s="618"/>
      <c r="F209" s="618"/>
      <c r="G209" s="618"/>
      <c r="H209" s="618"/>
      <c r="I209" s="618"/>
      <c r="J209" s="618"/>
      <c r="K209" s="618"/>
      <c r="L209" s="615"/>
      <c r="M209" s="615"/>
      <c r="N209" s="615"/>
      <c r="O209" s="615"/>
    </row>
    <row r="210" spans="1:15" s="616" customFormat="1" ht="11.25" x14ac:dyDescent="0.2">
      <c r="A210" s="619"/>
      <c r="B210" s="615"/>
      <c r="C210" s="618"/>
      <c r="D210" s="618"/>
      <c r="E210" s="618"/>
      <c r="F210" s="618"/>
      <c r="G210" s="618"/>
      <c r="H210" s="620"/>
      <c r="I210" s="615"/>
      <c r="J210" s="618"/>
      <c r="K210" s="618"/>
      <c r="L210" s="615"/>
      <c r="M210" s="615"/>
      <c r="N210" s="615"/>
      <c r="O210" s="615"/>
    </row>
    <row r="211" spans="1:15" s="629" customFormat="1" ht="11.25" x14ac:dyDescent="0.2">
      <c r="A211" s="622" t="s">
        <v>425</v>
      </c>
      <c r="B211" s="623"/>
      <c r="C211" s="623"/>
      <c r="D211" s="623"/>
      <c r="E211" s="623"/>
      <c r="F211" s="623"/>
      <c r="G211" s="623"/>
      <c r="H211" s="623"/>
      <c r="I211" s="624">
        <v>2357323</v>
      </c>
      <c r="J211" s="623"/>
      <c r="K211" s="623"/>
      <c r="L211" s="623"/>
      <c r="M211" s="623"/>
      <c r="N211" s="623"/>
      <c r="O211" s="623"/>
    </row>
    <row r="212" spans="1:15" s="629" customFormat="1" ht="11.25" x14ac:dyDescent="0.2">
      <c r="A212" s="622" t="s">
        <v>426</v>
      </c>
      <c r="B212" s="623"/>
      <c r="C212" s="623"/>
      <c r="D212" s="623"/>
      <c r="E212" s="623"/>
      <c r="F212" s="623"/>
      <c r="G212" s="623"/>
      <c r="H212" s="623"/>
      <c r="I212" s="625"/>
      <c r="J212" s="623"/>
      <c r="K212" s="623"/>
      <c r="L212" s="623"/>
      <c r="M212" s="623"/>
      <c r="N212" s="623"/>
      <c r="O212" s="623"/>
    </row>
    <row r="213" spans="1:15" s="629" customFormat="1" ht="11.25" x14ac:dyDescent="0.2">
      <c r="A213" s="627" t="s">
        <v>427</v>
      </c>
      <c r="B213" s="630">
        <v>4743006</v>
      </c>
      <c r="C213" s="630"/>
      <c r="D213" s="630"/>
      <c r="E213" s="630"/>
      <c r="F213" s="630"/>
      <c r="G213" s="630"/>
      <c r="H213" s="630"/>
      <c r="I213" s="628"/>
      <c r="J213" s="628"/>
      <c r="K213" s="628"/>
      <c r="L213" s="628"/>
      <c r="M213" s="628"/>
      <c r="N213" s="628"/>
      <c r="O213" s="628"/>
    </row>
    <row r="214" spans="1:15" s="629" customFormat="1" ht="11.25" x14ac:dyDescent="0.2">
      <c r="A214" s="622" t="s">
        <v>428</v>
      </c>
      <c r="B214" s="626"/>
      <c r="C214" s="626"/>
      <c r="D214" s="626"/>
      <c r="E214" s="626"/>
      <c r="F214" s="626"/>
      <c r="G214" s="626"/>
      <c r="H214" s="626"/>
      <c r="I214" s="623"/>
      <c r="J214" s="623"/>
      <c r="K214" s="623"/>
      <c r="L214" s="623"/>
      <c r="M214" s="623"/>
      <c r="N214" s="623"/>
      <c r="O214" s="623"/>
    </row>
    <row r="215" spans="1:15" s="629" customFormat="1" ht="11.25" x14ac:dyDescent="0.2">
      <c r="A215" s="622" t="s">
        <v>429</v>
      </c>
      <c r="B215" s="626"/>
      <c r="C215" s="626">
        <v>2088642</v>
      </c>
      <c r="D215" s="626"/>
      <c r="E215" s="626"/>
      <c r="F215" s="626"/>
      <c r="G215" s="626"/>
      <c r="H215" s="626"/>
      <c r="I215" s="623"/>
      <c r="J215" s="623"/>
      <c r="K215" s="623"/>
      <c r="L215" s="623"/>
      <c r="M215" s="623"/>
      <c r="N215" s="623"/>
      <c r="O215" s="623"/>
    </row>
    <row r="216" spans="1:15" s="629" customFormat="1" ht="11.25" x14ac:dyDescent="0.2">
      <c r="A216" s="627" t="s">
        <v>430</v>
      </c>
      <c r="B216" s="630"/>
      <c r="C216" s="630"/>
      <c r="D216" s="630"/>
      <c r="E216" s="630"/>
      <c r="F216" s="630"/>
      <c r="G216" s="630">
        <v>4845050</v>
      </c>
      <c r="H216" s="630"/>
      <c r="I216" s="628"/>
      <c r="J216" s="628"/>
      <c r="K216" s="628"/>
      <c r="L216" s="628"/>
      <c r="M216" s="628"/>
      <c r="N216" s="628"/>
      <c r="O216" s="628"/>
    </row>
    <row r="217" spans="1:15" s="629" customFormat="1" ht="11.25" x14ac:dyDescent="0.2">
      <c r="A217" s="627" t="s">
        <v>431</v>
      </c>
      <c r="B217" s="630">
        <v>17322375</v>
      </c>
      <c r="C217" s="630"/>
      <c r="D217" s="630"/>
      <c r="E217" s="630"/>
      <c r="F217" s="630"/>
      <c r="G217" s="630"/>
      <c r="H217" s="630"/>
      <c r="I217" s="628"/>
      <c r="J217" s="628"/>
      <c r="K217" s="628"/>
      <c r="L217" s="628"/>
      <c r="M217" s="628"/>
      <c r="N217" s="628"/>
      <c r="O217" s="628"/>
    </row>
    <row r="218" spans="1:15" s="616" customFormat="1" ht="11.25" x14ac:dyDescent="0.2">
      <c r="A218" s="621" t="s">
        <v>432</v>
      </c>
      <c r="B218" s="615"/>
      <c r="C218" s="618"/>
      <c r="D218" s="618"/>
      <c r="E218" s="618"/>
      <c r="F218" s="618">
        <v>4084692</v>
      </c>
      <c r="G218" s="615"/>
      <c r="H218" s="618"/>
      <c r="I218" s="615"/>
      <c r="J218" s="615"/>
      <c r="K218" s="615"/>
      <c r="L218" s="615"/>
      <c r="M218" s="615"/>
      <c r="N218" s="615"/>
      <c r="O218" s="615"/>
    </row>
    <row r="222" spans="1:15" s="632" customFormat="1" ht="11.25" x14ac:dyDescent="0.2">
      <c r="A222" s="644" t="s">
        <v>440</v>
      </c>
      <c r="B222" s="631"/>
      <c r="C222" s="631"/>
      <c r="D222" s="631"/>
      <c r="E222" s="631"/>
      <c r="F222" s="631"/>
      <c r="G222" s="631"/>
      <c r="H222" s="631"/>
      <c r="I222" s="631"/>
      <c r="J222" s="631"/>
      <c r="K222" s="631"/>
      <c r="L222" s="631"/>
      <c r="M222" s="631"/>
      <c r="N222" s="631"/>
      <c r="O222" s="631"/>
    </row>
    <row r="223" spans="1:15" s="638" customFormat="1" ht="10.5" x14ac:dyDescent="0.15">
      <c r="A223" s="633" t="s">
        <v>419</v>
      </c>
      <c r="B223" s="634">
        <v>0</v>
      </c>
      <c r="C223" s="634">
        <v>0</v>
      </c>
      <c r="D223" s="634">
        <v>0</v>
      </c>
      <c r="E223" s="634">
        <v>0</v>
      </c>
      <c r="F223" s="634">
        <v>0</v>
      </c>
      <c r="G223" s="634">
        <v>0</v>
      </c>
      <c r="H223" s="634">
        <v>0</v>
      </c>
      <c r="I223" s="634">
        <v>0</v>
      </c>
      <c r="J223" s="634">
        <v>1166709</v>
      </c>
      <c r="K223" s="634">
        <v>0</v>
      </c>
      <c r="L223" s="634">
        <v>0</v>
      </c>
      <c r="M223" s="634">
        <v>0</v>
      </c>
      <c r="N223" s="634">
        <v>0</v>
      </c>
      <c r="O223" s="634">
        <v>0</v>
      </c>
    </row>
    <row r="224" spans="1:15" s="638" customFormat="1" ht="10.5" x14ac:dyDescent="0.15">
      <c r="A224" s="633" t="s">
        <v>420</v>
      </c>
      <c r="B224" s="634">
        <v>0</v>
      </c>
      <c r="C224" s="634">
        <v>506400.94999999925</v>
      </c>
      <c r="D224" s="634">
        <v>0</v>
      </c>
      <c r="E224" s="634">
        <v>0</v>
      </c>
      <c r="F224" s="634">
        <v>0</v>
      </c>
      <c r="G224" s="634">
        <v>0</v>
      </c>
      <c r="H224" s="634">
        <v>0</v>
      </c>
      <c r="I224" s="634">
        <v>0</v>
      </c>
      <c r="J224" s="634">
        <v>0</v>
      </c>
      <c r="K224" s="634">
        <v>0</v>
      </c>
      <c r="L224" s="634">
        <v>0</v>
      </c>
      <c r="M224" s="634">
        <v>0</v>
      </c>
      <c r="N224" s="634">
        <v>0</v>
      </c>
      <c r="O224" s="634">
        <v>0</v>
      </c>
    </row>
    <row r="225" spans="1:15" s="638" customFormat="1" ht="10.5" x14ac:dyDescent="0.15">
      <c r="A225" s="633" t="s">
        <v>421</v>
      </c>
      <c r="B225" s="634">
        <v>0</v>
      </c>
      <c r="C225" s="641">
        <v>9601855</v>
      </c>
      <c r="D225" s="634">
        <v>0</v>
      </c>
      <c r="E225" s="634">
        <v>0</v>
      </c>
      <c r="F225" s="634">
        <v>0</v>
      </c>
      <c r="G225" s="641">
        <v>0</v>
      </c>
      <c r="H225" s="634">
        <v>0</v>
      </c>
      <c r="I225" s="634">
        <v>0</v>
      </c>
      <c r="J225" s="634">
        <v>0</v>
      </c>
      <c r="K225" s="634">
        <v>0</v>
      </c>
      <c r="L225" s="634">
        <v>0</v>
      </c>
      <c r="M225" s="634">
        <v>0</v>
      </c>
      <c r="N225" s="634">
        <v>0</v>
      </c>
      <c r="O225" s="634">
        <v>0</v>
      </c>
    </row>
    <row r="226" spans="1:15" s="638" customFormat="1" ht="10.5" x14ac:dyDescent="0.15">
      <c r="A226" s="633" t="s">
        <v>422</v>
      </c>
      <c r="B226" s="634">
        <v>0</v>
      </c>
      <c r="C226" s="641">
        <v>117350</v>
      </c>
      <c r="D226" s="634">
        <v>0</v>
      </c>
      <c r="E226" s="634">
        <v>0</v>
      </c>
      <c r="F226" s="634">
        <v>0</v>
      </c>
      <c r="G226" s="641">
        <v>0</v>
      </c>
      <c r="H226" s="634">
        <v>0</v>
      </c>
      <c r="I226" s="634">
        <v>0</v>
      </c>
      <c r="J226" s="634">
        <v>0</v>
      </c>
      <c r="K226" s="634">
        <v>0</v>
      </c>
      <c r="L226" s="634">
        <v>0</v>
      </c>
      <c r="M226" s="634">
        <v>0</v>
      </c>
      <c r="N226" s="634">
        <v>0</v>
      </c>
      <c r="O226" s="634">
        <v>0</v>
      </c>
    </row>
    <row r="227" spans="1:15" s="638" customFormat="1" ht="10.5" x14ac:dyDescent="0.15">
      <c r="A227" s="633" t="s">
        <v>423</v>
      </c>
      <c r="B227" s="634">
        <v>0</v>
      </c>
      <c r="C227" s="634">
        <v>0</v>
      </c>
      <c r="D227" s="634">
        <v>0</v>
      </c>
      <c r="E227" s="634">
        <v>0</v>
      </c>
      <c r="F227" s="634">
        <v>0</v>
      </c>
      <c r="G227" s="634">
        <v>0</v>
      </c>
      <c r="H227" s="634">
        <v>0</v>
      </c>
      <c r="I227" s="634">
        <v>0</v>
      </c>
      <c r="J227" s="634">
        <v>-375</v>
      </c>
      <c r="K227" s="634">
        <v>0</v>
      </c>
      <c r="L227" s="634">
        <v>0</v>
      </c>
      <c r="M227" s="634">
        <v>0</v>
      </c>
      <c r="N227" s="634">
        <v>0</v>
      </c>
      <c r="O227" s="634">
        <v>0</v>
      </c>
    </row>
    <row r="228" spans="1:15" s="638" customFormat="1" ht="10.5" x14ac:dyDescent="0.15">
      <c r="A228" s="633" t="s">
        <v>424</v>
      </c>
      <c r="B228" s="634">
        <v>0</v>
      </c>
      <c r="C228" s="634">
        <v>5732011</v>
      </c>
      <c r="D228" s="634">
        <v>0</v>
      </c>
      <c r="E228" s="634">
        <v>0</v>
      </c>
      <c r="F228" s="634">
        <v>0</v>
      </c>
      <c r="G228" s="634">
        <v>0</v>
      </c>
      <c r="H228" s="634">
        <v>0</v>
      </c>
      <c r="I228" s="634">
        <v>0</v>
      </c>
      <c r="J228" s="634">
        <v>0</v>
      </c>
      <c r="K228" s="634">
        <v>0</v>
      </c>
      <c r="L228" s="634">
        <v>0</v>
      </c>
      <c r="M228" s="634">
        <v>0</v>
      </c>
      <c r="N228" s="634">
        <v>0</v>
      </c>
      <c r="O228" s="634">
        <v>0</v>
      </c>
    </row>
    <row r="229" spans="1:15" s="638" customFormat="1" ht="11.25" x14ac:dyDescent="0.2">
      <c r="A229" s="639"/>
      <c r="B229" s="634">
        <v>0</v>
      </c>
      <c r="C229" s="634">
        <v>0</v>
      </c>
      <c r="D229" s="634">
        <v>0</v>
      </c>
      <c r="E229" s="634">
        <v>0</v>
      </c>
      <c r="F229" s="634">
        <v>0</v>
      </c>
      <c r="G229" s="634">
        <v>0</v>
      </c>
      <c r="H229" s="634">
        <v>0</v>
      </c>
      <c r="I229" s="634">
        <v>0</v>
      </c>
      <c r="J229" s="634">
        <v>0</v>
      </c>
      <c r="K229" s="634">
        <v>0</v>
      </c>
      <c r="L229" s="634">
        <v>0</v>
      </c>
      <c r="M229" s="634">
        <v>0</v>
      </c>
      <c r="N229" s="634">
        <v>0</v>
      </c>
      <c r="O229" s="634">
        <v>0</v>
      </c>
    </row>
    <row r="230" spans="1:15" s="640" customFormat="1" ht="10.5" x14ac:dyDescent="0.15">
      <c r="A230" s="635" t="s">
        <v>425</v>
      </c>
      <c r="B230" s="634">
        <v>0</v>
      </c>
      <c r="C230" s="634">
        <v>0</v>
      </c>
      <c r="D230" s="634">
        <v>0</v>
      </c>
      <c r="E230" s="634">
        <v>0</v>
      </c>
      <c r="F230" s="634">
        <v>0</v>
      </c>
      <c r="G230" s="634">
        <v>0</v>
      </c>
      <c r="H230" s="634">
        <v>0</v>
      </c>
      <c r="I230" s="634">
        <v>6281317.5999999996</v>
      </c>
      <c r="J230" s="634">
        <v>0</v>
      </c>
      <c r="K230" s="634">
        <v>0</v>
      </c>
      <c r="L230" s="634">
        <v>0</v>
      </c>
      <c r="M230" s="634">
        <v>0</v>
      </c>
      <c r="N230" s="634">
        <v>0</v>
      </c>
      <c r="O230" s="634">
        <v>0</v>
      </c>
    </row>
    <row r="231" spans="1:15" s="640" customFormat="1" ht="10.5" x14ac:dyDescent="0.15">
      <c r="A231" s="635" t="s">
        <v>426</v>
      </c>
      <c r="B231" s="634">
        <v>0</v>
      </c>
      <c r="C231" s="634">
        <v>0</v>
      </c>
      <c r="D231" s="634">
        <v>0</v>
      </c>
      <c r="E231" s="634">
        <v>0</v>
      </c>
      <c r="F231" s="634">
        <v>0</v>
      </c>
      <c r="G231" s="634">
        <v>0</v>
      </c>
      <c r="H231" s="634">
        <v>0</v>
      </c>
      <c r="I231" s="634">
        <v>-6281318</v>
      </c>
      <c r="J231" s="634">
        <v>0</v>
      </c>
      <c r="K231" s="634">
        <v>0</v>
      </c>
      <c r="L231" s="634">
        <v>0</v>
      </c>
      <c r="M231" s="634">
        <v>0</v>
      </c>
      <c r="N231" s="634">
        <v>0</v>
      </c>
      <c r="O231" s="634">
        <v>0</v>
      </c>
    </row>
    <row r="232" spans="1:15" s="640" customFormat="1" ht="10.5" x14ac:dyDescent="0.15">
      <c r="A232" s="636" t="s">
        <v>427</v>
      </c>
      <c r="B232" s="634">
        <v>1656397</v>
      </c>
      <c r="C232" s="634">
        <v>0</v>
      </c>
      <c r="D232" s="634">
        <v>0</v>
      </c>
      <c r="E232" s="634">
        <v>0</v>
      </c>
      <c r="F232" s="634">
        <v>0</v>
      </c>
      <c r="G232" s="634">
        <v>0</v>
      </c>
      <c r="H232" s="634">
        <v>0</v>
      </c>
      <c r="I232" s="634">
        <v>0</v>
      </c>
      <c r="J232" s="634">
        <v>0</v>
      </c>
      <c r="K232" s="634">
        <v>0</v>
      </c>
      <c r="L232" s="634">
        <v>0</v>
      </c>
      <c r="M232" s="634">
        <v>0</v>
      </c>
      <c r="N232" s="634">
        <v>0</v>
      </c>
      <c r="O232" s="634">
        <v>0</v>
      </c>
    </row>
    <row r="233" spans="1:15" s="640" customFormat="1" ht="10.5" x14ac:dyDescent="0.15">
      <c r="A233" s="635" t="s">
        <v>428</v>
      </c>
      <c r="B233" s="634">
        <v>2000000</v>
      </c>
      <c r="C233" s="634">
        <v>0</v>
      </c>
      <c r="D233" s="634">
        <v>0</v>
      </c>
      <c r="E233" s="634">
        <v>0</v>
      </c>
      <c r="F233" s="634">
        <v>0</v>
      </c>
      <c r="G233" s="634">
        <v>0</v>
      </c>
      <c r="H233" s="634">
        <v>0</v>
      </c>
      <c r="I233" s="634">
        <v>0</v>
      </c>
      <c r="J233" s="634">
        <v>0</v>
      </c>
      <c r="K233" s="634">
        <v>0</v>
      </c>
      <c r="L233" s="634">
        <v>0</v>
      </c>
      <c r="M233" s="634">
        <v>0</v>
      </c>
      <c r="N233" s="634">
        <v>0</v>
      </c>
      <c r="O233" s="634">
        <v>0</v>
      </c>
    </row>
    <row r="234" spans="1:15" s="640" customFormat="1" ht="10.5" x14ac:dyDescent="0.15">
      <c r="A234" s="635" t="s">
        <v>429</v>
      </c>
      <c r="B234" s="634">
        <v>0</v>
      </c>
      <c r="C234" s="641">
        <v>-588642</v>
      </c>
      <c r="D234" s="634">
        <v>0</v>
      </c>
      <c r="E234" s="634">
        <v>0</v>
      </c>
      <c r="F234" s="634">
        <v>0</v>
      </c>
      <c r="G234" s="634">
        <v>0</v>
      </c>
      <c r="H234" s="634">
        <v>0</v>
      </c>
      <c r="I234" s="634">
        <v>0</v>
      </c>
      <c r="J234" s="634">
        <v>0</v>
      </c>
      <c r="K234" s="634">
        <v>0</v>
      </c>
      <c r="L234" s="634">
        <v>0</v>
      </c>
      <c r="M234" s="634">
        <v>0</v>
      </c>
      <c r="N234" s="634">
        <v>0</v>
      </c>
      <c r="O234" s="634">
        <v>0</v>
      </c>
    </row>
    <row r="235" spans="1:15" s="640" customFormat="1" ht="10.5" x14ac:dyDescent="0.15">
      <c r="A235" s="636" t="s">
        <v>430</v>
      </c>
      <c r="B235" s="634">
        <v>0</v>
      </c>
      <c r="C235" s="634">
        <v>0</v>
      </c>
      <c r="D235" s="634">
        <v>0</v>
      </c>
      <c r="E235" s="634">
        <v>0</v>
      </c>
      <c r="F235" s="634">
        <v>0</v>
      </c>
      <c r="G235" s="634">
        <v>654950</v>
      </c>
      <c r="H235" s="634">
        <v>0</v>
      </c>
      <c r="I235" s="634">
        <v>0</v>
      </c>
      <c r="J235" s="634">
        <v>0</v>
      </c>
      <c r="K235" s="634">
        <v>0</v>
      </c>
      <c r="L235" s="634">
        <v>0</v>
      </c>
      <c r="M235" s="634">
        <v>0</v>
      </c>
      <c r="N235" s="634">
        <v>0</v>
      </c>
      <c r="O235" s="634">
        <v>0</v>
      </c>
    </row>
    <row r="236" spans="1:15" s="640" customFormat="1" ht="10.5" x14ac:dyDescent="0.15">
      <c r="A236" s="636" t="s">
        <v>431</v>
      </c>
      <c r="B236" s="634">
        <v>24177625</v>
      </c>
      <c r="C236" s="634">
        <v>0</v>
      </c>
      <c r="D236" s="634">
        <v>0</v>
      </c>
      <c r="E236" s="634">
        <v>0</v>
      </c>
      <c r="F236" s="634">
        <v>0</v>
      </c>
      <c r="G236" s="634">
        <v>0</v>
      </c>
      <c r="H236" s="634">
        <v>0</v>
      </c>
      <c r="I236" s="634">
        <v>0</v>
      </c>
      <c r="J236" s="634">
        <v>0</v>
      </c>
      <c r="K236" s="634">
        <v>0</v>
      </c>
      <c r="L236" s="634">
        <v>0</v>
      </c>
      <c r="M236" s="634">
        <v>0</v>
      </c>
      <c r="N236" s="634">
        <v>0</v>
      </c>
      <c r="O236" s="634">
        <v>0</v>
      </c>
    </row>
    <row r="237" spans="1:15" s="638" customFormat="1" ht="10.5" x14ac:dyDescent="0.15">
      <c r="A237" s="637" t="s">
        <v>432</v>
      </c>
      <c r="B237" s="634">
        <v>0</v>
      </c>
      <c r="C237" s="634">
        <v>0</v>
      </c>
      <c r="D237" s="634">
        <v>0</v>
      </c>
      <c r="E237" s="634">
        <v>0</v>
      </c>
      <c r="F237" s="634">
        <v>215308</v>
      </c>
      <c r="G237" s="634">
        <v>0</v>
      </c>
      <c r="H237" s="634">
        <v>0</v>
      </c>
      <c r="I237" s="634">
        <v>0</v>
      </c>
      <c r="J237" s="634">
        <v>0</v>
      </c>
      <c r="K237" s="634">
        <v>0</v>
      </c>
      <c r="L237" s="634">
        <v>0</v>
      </c>
      <c r="M237" s="634">
        <v>0</v>
      </c>
      <c r="N237" s="634">
        <v>0</v>
      </c>
      <c r="O237" s="634">
        <v>0</v>
      </c>
    </row>
  </sheetData>
  <pageMargins left="0" right="0" top="0.74803149606299213" bottom="0.74803149606299213" header="0.31496062992125984" footer="0.31496062992125984"/>
  <pageSetup paperSize="8" scale="80" fitToHeight="0" orientation="landscape" r:id="rId1"/>
  <rowBreaks count="2" manualBreakCount="2">
    <brk id="43" max="14" man="1"/>
    <brk id="86" max="14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3"/>
  <sheetViews>
    <sheetView view="pageBreakPreview" zoomScaleNormal="100" zoomScaleSheetLayoutView="100" workbookViewId="0">
      <pane xSplit="1" ySplit="5" topLeftCell="B107" activePane="bottomRight" state="frozen"/>
      <selection pane="topRight" activeCell="B1" sqref="B1"/>
      <selection pane="bottomLeft" activeCell="A6" sqref="A6"/>
      <selection pane="bottomRight" activeCell="D118" sqref="D118"/>
    </sheetView>
  </sheetViews>
  <sheetFormatPr defaultRowHeight="12.75" x14ac:dyDescent="0.2"/>
  <cols>
    <col min="1" max="1" width="30.7109375" style="605" customWidth="1"/>
    <col min="2" max="2" width="19.85546875" style="605" customWidth="1"/>
    <col min="3" max="3" width="19" style="605" customWidth="1"/>
    <col min="4" max="4" width="26.7109375" style="605" bestFit="1" customWidth="1"/>
    <col min="5" max="5" width="17" style="605" customWidth="1"/>
    <col min="6" max="6" width="17.5703125" style="605" customWidth="1"/>
    <col min="7" max="7" width="16.85546875" style="605" customWidth="1"/>
    <col min="8" max="8" width="18.7109375" style="605" customWidth="1"/>
    <col min="9" max="9" width="19" style="605" customWidth="1"/>
    <col min="10" max="10" width="20" style="605" customWidth="1"/>
    <col min="11" max="12" width="15.42578125" style="605" customWidth="1"/>
    <col min="13" max="13" width="21.5703125" style="605" customWidth="1"/>
    <col min="14" max="14" width="10.85546875" style="605" bestFit="1" customWidth="1"/>
    <col min="15" max="16384" width="9.140625" style="605"/>
  </cols>
  <sheetData>
    <row r="1" spans="1:13" ht="13.5" thickBot="1" x14ac:dyDescent="0.25">
      <c r="A1" s="61" t="s">
        <v>77</v>
      </c>
      <c r="B1" s="61"/>
      <c r="C1" s="61"/>
      <c r="D1" s="61"/>
      <c r="E1" s="62"/>
      <c r="G1" s="63"/>
      <c r="H1" s="63"/>
      <c r="I1" s="63"/>
      <c r="J1" s="63"/>
      <c r="K1" s="63"/>
      <c r="L1" s="63"/>
      <c r="M1" s="62" t="s">
        <v>463</v>
      </c>
    </row>
    <row r="2" spans="1:13" ht="13.5" thickBot="1" x14ac:dyDescent="0.25">
      <c r="A2" s="64"/>
      <c r="B2" s="505"/>
      <c r="C2" s="505"/>
      <c r="D2" s="1062" t="s">
        <v>380</v>
      </c>
      <c r="E2" s="1063"/>
      <c r="F2" s="1063"/>
      <c r="G2" s="1063"/>
      <c r="H2" s="1063"/>
      <c r="I2" s="1063"/>
      <c r="J2" s="1063"/>
      <c r="K2" s="1064"/>
      <c r="L2" s="513"/>
      <c r="M2" s="65"/>
    </row>
    <row r="3" spans="1:13" ht="14.25" thickTop="1" thickBot="1" x14ac:dyDescent="0.25">
      <c r="A3" s="66" t="s">
        <v>72</v>
      </c>
      <c r="B3" s="506"/>
      <c r="C3" s="506"/>
      <c r="D3" s="1060" t="s">
        <v>458</v>
      </c>
      <c r="E3" s="1061"/>
      <c r="F3" s="1061"/>
      <c r="G3" s="1061"/>
      <c r="H3" s="1061"/>
      <c r="I3" s="1061"/>
      <c r="J3" s="1061"/>
      <c r="K3" s="1061"/>
      <c r="L3" s="1061"/>
      <c r="M3" s="67" t="s">
        <v>38</v>
      </c>
    </row>
    <row r="4" spans="1:13" ht="14.25" customHeight="1" thickTop="1" thickBot="1" x14ac:dyDescent="0.25">
      <c r="A4" s="66"/>
      <c r="B4" s="506"/>
      <c r="C4" s="506"/>
      <c r="D4" s="1058" t="s">
        <v>39</v>
      </c>
      <c r="E4" s="1059"/>
      <c r="F4" s="1059"/>
      <c r="G4" s="1059"/>
      <c r="H4" s="1059"/>
      <c r="I4" s="1059"/>
      <c r="J4" s="1059"/>
      <c r="K4" s="1059"/>
      <c r="L4" s="1059"/>
      <c r="M4" s="68"/>
    </row>
    <row r="5" spans="1:13" ht="54" customHeight="1" thickTop="1" x14ac:dyDescent="0.2">
      <c r="A5" s="69" t="s">
        <v>80</v>
      </c>
      <c r="B5" s="69" t="s">
        <v>355</v>
      </c>
      <c r="C5" s="69" t="s">
        <v>356</v>
      </c>
      <c r="D5" s="69" t="s">
        <v>357</v>
      </c>
      <c r="E5" s="70" t="s">
        <v>358</v>
      </c>
      <c r="F5" s="70" t="s">
        <v>359</v>
      </c>
      <c r="G5" s="70" t="s">
        <v>360</v>
      </c>
      <c r="H5" s="71" t="s">
        <v>361</v>
      </c>
      <c r="I5" s="72" t="s">
        <v>362</v>
      </c>
      <c r="J5" s="334" t="s">
        <v>363</v>
      </c>
      <c r="K5" s="72" t="s">
        <v>364</v>
      </c>
      <c r="L5" s="514" t="s">
        <v>365</v>
      </c>
      <c r="M5" s="73" t="s">
        <v>366</v>
      </c>
    </row>
    <row r="6" spans="1:13" x14ac:dyDescent="0.2">
      <c r="A6" s="126" t="s">
        <v>124</v>
      </c>
      <c r="B6" s="126"/>
      <c r="C6" s="126"/>
      <c r="D6" s="126"/>
      <c r="E6" s="127"/>
      <c r="F6" s="127"/>
      <c r="G6" s="127"/>
      <c r="H6" s="127"/>
      <c r="I6" s="127"/>
      <c r="J6" s="127"/>
      <c r="K6" s="127"/>
      <c r="L6" s="515"/>
      <c r="M6" s="128"/>
    </row>
    <row r="7" spans="1:13" x14ac:dyDescent="0.2">
      <c r="A7" s="129" t="s">
        <v>125</v>
      </c>
      <c r="B7" s="217">
        <v>70333162.879999995</v>
      </c>
      <c r="C7" s="217">
        <v>2735000.0000000009</v>
      </c>
      <c r="D7" s="863">
        <v>73068162.879999995</v>
      </c>
      <c r="E7" s="863">
        <v>0</v>
      </c>
      <c r="F7" s="863">
        <v>0</v>
      </c>
      <c r="G7" s="863">
        <v>0</v>
      </c>
      <c r="H7" s="863">
        <v>0</v>
      </c>
      <c r="I7" s="863">
        <v>0</v>
      </c>
      <c r="J7" s="863">
        <v>24126348.400000043</v>
      </c>
      <c r="K7" s="863">
        <v>70333162.879999995</v>
      </c>
      <c r="L7" s="863">
        <v>0</v>
      </c>
      <c r="M7" s="863">
        <v>73068162.879999995</v>
      </c>
    </row>
    <row r="8" spans="1:13" x14ac:dyDescent="0.2">
      <c r="A8" s="130" t="s">
        <v>126</v>
      </c>
      <c r="B8" s="520">
        <v>60237804</v>
      </c>
      <c r="C8" s="520">
        <v>2095786.0957854413</v>
      </c>
      <c r="D8" s="520">
        <v>62333590.095785439</v>
      </c>
      <c r="E8" s="864">
        <v>0</v>
      </c>
      <c r="F8" s="865">
        <v>0</v>
      </c>
      <c r="G8" s="865">
        <v>0</v>
      </c>
      <c r="H8" s="865">
        <v>0</v>
      </c>
      <c r="I8" s="865">
        <v>0</v>
      </c>
      <c r="J8" s="865">
        <v>18733841.839080501</v>
      </c>
      <c r="K8" s="865">
        <v>60237804</v>
      </c>
      <c r="L8" s="866"/>
      <c r="M8" s="867">
        <v>62333590.095785439</v>
      </c>
    </row>
    <row r="9" spans="1:13" ht="22.5" x14ac:dyDescent="0.2">
      <c r="A9" s="130" t="s">
        <v>128</v>
      </c>
      <c r="B9" s="520">
        <v>0</v>
      </c>
      <c r="C9" s="520">
        <v>0</v>
      </c>
      <c r="D9" s="520">
        <v>0</v>
      </c>
      <c r="E9" s="864">
        <v>0</v>
      </c>
      <c r="F9" s="865">
        <v>0</v>
      </c>
      <c r="G9" s="865">
        <v>0</v>
      </c>
      <c r="H9" s="865">
        <v>0</v>
      </c>
      <c r="I9" s="865">
        <v>0</v>
      </c>
      <c r="J9" s="865">
        <v>1800000</v>
      </c>
      <c r="K9" s="865">
        <v>0</v>
      </c>
      <c r="L9" s="866"/>
      <c r="M9" s="867">
        <v>0</v>
      </c>
    </row>
    <row r="10" spans="1:13" ht="22.5" x14ac:dyDescent="0.2">
      <c r="A10" s="131" t="s">
        <v>129</v>
      </c>
      <c r="B10" s="521">
        <v>10095358.880000001</v>
      </c>
      <c r="C10" s="521">
        <v>639213.90421455936</v>
      </c>
      <c r="D10" s="520">
        <v>10734572.78421456</v>
      </c>
      <c r="E10" s="868">
        <v>0</v>
      </c>
      <c r="F10" s="869">
        <v>0</v>
      </c>
      <c r="G10" s="869">
        <v>0</v>
      </c>
      <c r="H10" s="869">
        <v>0</v>
      </c>
      <c r="I10" s="869">
        <v>0</v>
      </c>
      <c r="J10" s="865">
        <v>3592506.56091954</v>
      </c>
      <c r="K10" s="869">
        <v>10095358.880000001</v>
      </c>
      <c r="L10" s="870"/>
      <c r="M10" s="867">
        <v>10734572.78421456</v>
      </c>
    </row>
    <row r="11" spans="1:13" x14ac:dyDescent="0.2">
      <c r="A11" s="129" t="s">
        <v>130</v>
      </c>
      <c r="B11" s="217">
        <v>11369940</v>
      </c>
      <c r="C11" s="217">
        <v>0</v>
      </c>
      <c r="D11" s="863">
        <v>11369940</v>
      </c>
      <c r="E11" s="871">
        <v>0</v>
      </c>
      <c r="F11" s="863">
        <v>79333</v>
      </c>
      <c r="G11" s="863">
        <v>8586000</v>
      </c>
      <c r="H11" s="863">
        <v>1305000</v>
      </c>
      <c r="I11" s="863">
        <v>0</v>
      </c>
      <c r="J11" s="863">
        <v>6470000</v>
      </c>
      <c r="K11" s="863">
        <v>0</v>
      </c>
      <c r="L11" s="872"/>
      <c r="M11" s="867">
        <v>21340273</v>
      </c>
    </row>
    <row r="12" spans="1:13" x14ac:dyDescent="0.2">
      <c r="A12" s="130" t="s">
        <v>367</v>
      </c>
      <c r="B12" s="520">
        <v>4890000</v>
      </c>
      <c r="C12" s="520">
        <v>0</v>
      </c>
      <c r="D12" s="520">
        <v>4890000</v>
      </c>
      <c r="E12" s="864"/>
      <c r="F12" s="865">
        <v>36666</v>
      </c>
      <c r="G12" s="865">
        <v>0</v>
      </c>
      <c r="H12" s="865">
        <v>0</v>
      </c>
      <c r="I12" s="865"/>
      <c r="J12" s="865">
        <v>3950000</v>
      </c>
      <c r="K12" s="865"/>
      <c r="L12" s="866"/>
      <c r="M12" s="867">
        <v>4926666</v>
      </c>
    </row>
    <row r="13" spans="1:13" ht="21" customHeight="1" x14ac:dyDescent="0.2">
      <c r="A13" s="130" t="s">
        <v>150</v>
      </c>
      <c r="B13" s="520">
        <v>1380000</v>
      </c>
      <c r="C13" s="520">
        <v>0</v>
      </c>
      <c r="D13" s="520">
        <v>1380000</v>
      </c>
      <c r="E13" s="864"/>
      <c r="F13" s="865">
        <v>0</v>
      </c>
      <c r="G13" s="865">
        <v>0</v>
      </c>
      <c r="H13" s="865">
        <v>0</v>
      </c>
      <c r="I13" s="865"/>
      <c r="J13" s="865">
        <v>0</v>
      </c>
      <c r="K13" s="865">
        <v>0</v>
      </c>
      <c r="L13" s="866"/>
      <c r="M13" s="867">
        <v>1380000</v>
      </c>
    </row>
    <row r="14" spans="1:13" x14ac:dyDescent="0.2">
      <c r="A14" s="132" t="s">
        <v>133</v>
      </c>
      <c r="B14" s="522">
        <v>3829940</v>
      </c>
      <c r="C14" s="522">
        <v>0</v>
      </c>
      <c r="D14" s="520">
        <v>3829940</v>
      </c>
      <c r="E14" s="864"/>
      <c r="F14" s="865">
        <v>42667</v>
      </c>
      <c r="G14" s="865">
        <v>8586000</v>
      </c>
      <c r="H14" s="865">
        <v>1305000</v>
      </c>
      <c r="I14" s="865"/>
      <c r="J14" s="865">
        <v>2320000</v>
      </c>
      <c r="K14" s="865">
        <v>0</v>
      </c>
      <c r="L14" s="866"/>
      <c r="M14" s="867">
        <v>13763607</v>
      </c>
    </row>
    <row r="15" spans="1:13" ht="13.5" thickBot="1" x14ac:dyDescent="0.25">
      <c r="A15" s="133" t="s">
        <v>154</v>
      </c>
      <c r="B15" s="523">
        <v>1270000</v>
      </c>
      <c r="C15" s="523">
        <v>0</v>
      </c>
      <c r="D15" s="520">
        <v>1270000</v>
      </c>
      <c r="E15" s="873"/>
      <c r="F15" s="874">
        <v>0</v>
      </c>
      <c r="G15" s="874">
        <v>0</v>
      </c>
      <c r="H15" s="874">
        <v>0</v>
      </c>
      <c r="I15" s="874"/>
      <c r="J15" s="874">
        <v>200000</v>
      </c>
      <c r="K15" s="874">
        <v>0</v>
      </c>
      <c r="L15" s="875"/>
      <c r="M15" s="867">
        <v>1270000</v>
      </c>
    </row>
    <row r="16" spans="1:13" ht="13.5" thickBot="1" x14ac:dyDescent="0.25">
      <c r="A16" s="134" t="s">
        <v>134</v>
      </c>
      <c r="B16" s="221">
        <v>81703102.879999995</v>
      </c>
      <c r="C16" s="221">
        <v>2735000.0000000009</v>
      </c>
      <c r="D16" s="876">
        <v>84438102.879999995</v>
      </c>
      <c r="E16" s="877">
        <v>0</v>
      </c>
      <c r="F16" s="876">
        <v>79333</v>
      </c>
      <c r="G16" s="876">
        <v>8586000</v>
      </c>
      <c r="H16" s="876">
        <v>1305000</v>
      </c>
      <c r="I16" s="876">
        <v>0</v>
      </c>
      <c r="J16" s="876">
        <v>30596348.400000043</v>
      </c>
      <c r="K16" s="876">
        <v>70333162.879999995</v>
      </c>
      <c r="L16" s="878"/>
      <c r="M16" s="879">
        <v>94408435.879999995</v>
      </c>
    </row>
    <row r="17" spans="1:13" x14ac:dyDescent="0.2">
      <c r="A17" s="135" t="s">
        <v>135</v>
      </c>
      <c r="B17" s="135"/>
      <c r="C17" s="135"/>
      <c r="D17" s="880"/>
      <c r="E17" s="881"/>
      <c r="F17" s="882"/>
      <c r="G17" s="882"/>
      <c r="H17" s="882"/>
      <c r="I17" s="882"/>
      <c r="J17" s="882"/>
      <c r="K17" s="882"/>
      <c r="L17" s="883"/>
      <c r="M17" s="867"/>
    </row>
    <row r="18" spans="1:13" x14ac:dyDescent="0.2">
      <c r="A18" s="132" t="s">
        <v>136</v>
      </c>
      <c r="B18" s="132"/>
      <c r="C18" s="132"/>
      <c r="D18" s="520">
        <v>0</v>
      </c>
      <c r="E18" s="884"/>
      <c r="F18" s="885"/>
      <c r="G18" s="885"/>
      <c r="H18" s="885"/>
      <c r="I18" s="885"/>
      <c r="J18" s="885"/>
      <c r="K18" s="885"/>
      <c r="L18" s="886"/>
      <c r="M18" s="867">
        <v>0</v>
      </c>
    </row>
    <row r="19" spans="1:13" ht="13.5" thickBot="1" x14ac:dyDescent="0.25">
      <c r="A19" s="133" t="s">
        <v>137</v>
      </c>
      <c r="B19" s="133"/>
      <c r="C19" s="133"/>
      <c r="D19" s="520">
        <v>0</v>
      </c>
      <c r="E19" s="873"/>
      <c r="F19" s="874"/>
      <c r="G19" s="874"/>
      <c r="H19" s="874"/>
      <c r="I19" s="874"/>
      <c r="J19" s="874"/>
      <c r="K19" s="874"/>
      <c r="L19" s="875"/>
      <c r="M19" s="867">
        <v>0</v>
      </c>
    </row>
    <row r="20" spans="1:13" ht="13.5" thickBot="1" x14ac:dyDescent="0.25">
      <c r="A20" s="136" t="s">
        <v>138</v>
      </c>
      <c r="B20" s="224">
        <v>0</v>
      </c>
      <c r="C20" s="224">
        <v>0</v>
      </c>
      <c r="D20" s="887">
        <v>0</v>
      </c>
      <c r="E20" s="888">
        <v>0</v>
      </c>
      <c r="F20" s="889">
        <v>0</v>
      </c>
      <c r="G20" s="889">
        <v>0</v>
      </c>
      <c r="H20" s="889">
        <v>0</v>
      </c>
      <c r="I20" s="889">
        <v>0</v>
      </c>
      <c r="J20" s="889">
        <v>0</v>
      </c>
      <c r="K20" s="889">
        <v>0</v>
      </c>
      <c r="L20" s="890"/>
      <c r="M20" s="891">
        <v>0</v>
      </c>
    </row>
    <row r="21" spans="1:13" ht="13.5" thickBot="1" x14ac:dyDescent="0.25">
      <c r="A21" s="136" t="s">
        <v>139</v>
      </c>
      <c r="B21" s="225">
        <v>81703102.879999995</v>
      </c>
      <c r="C21" s="225">
        <v>2735000.0000000009</v>
      </c>
      <c r="D21" s="892">
        <v>84438102.879999995</v>
      </c>
      <c r="E21" s="893">
        <v>0</v>
      </c>
      <c r="F21" s="894">
        <v>79333</v>
      </c>
      <c r="G21" s="894">
        <v>8586000</v>
      </c>
      <c r="H21" s="894">
        <v>1305000</v>
      </c>
      <c r="I21" s="894">
        <v>0</v>
      </c>
      <c r="J21" s="894">
        <v>30596348.400000043</v>
      </c>
      <c r="K21" s="894">
        <v>70333162.879999995</v>
      </c>
      <c r="L21" s="895"/>
      <c r="M21" s="891">
        <v>94408435.879999995</v>
      </c>
    </row>
    <row r="22" spans="1:13" x14ac:dyDescent="0.2">
      <c r="A22" s="137" t="s">
        <v>140</v>
      </c>
      <c r="B22" s="137"/>
      <c r="C22" s="137"/>
      <c r="D22" s="896"/>
      <c r="E22" s="881"/>
      <c r="F22" s="882"/>
      <c r="G22" s="882"/>
      <c r="H22" s="882"/>
      <c r="I22" s="882"/>
      <c r="J22" s="882"/>
      <c r="K22" s="882"/>
      <c r="L22" s="883"/>
      <c r="M22" s="867">
        <v>0</v>
      </c>
    </row>
    <row r="23" spans="1:13" x14ac:dyDescent="0.2">
      <c r="A23" s="138" t="s">
        <v>141</v>
      </c>
      <c r="B23" s="138"/>
      <c r="C23" s="138"/>
      <c r="D23" s="865"/>
      <c r="E23" s="884"/>
      <c r="F23" s="885"/>
      <c r="G23" s="885"/>
      <c r="H23" s="885"/>
      <c r="I23" s="885"/>
      <c r="J23" s="885"/>
      <c r="K23" s="885"/>
      <c r="L23" s="886"/>
      <c r="M23" s="867">
        <v>0</v>
      </c>
    </row>
    <row r="24" spans="1:13" x14ac:dyDescent="0.2">
      <c r="A24" s="139" t="s">
        <v>142</v>
      </c>
      <c r="B24" s="139"/>
      <c r="C24" s="139"/>
      <c r="D24" s="520">
        <v>0</v>
      </c>
      <c r="E24" s="884"/>
      <c r="F24" s="885">
        <v>0</v>
      </c>
      <c r="G24" s="885"/>
      <c r="H24" s="885"/>
      <c r="I24" s="885"/>
      <c r="J24" s="885">
        <v>32400000</v>
      </c>
      <c r="K24" s="885"/>
      <c r="L24" s="886"/>
      <c r="M24" s="867">
        <v>0</v>
      </c>
    </row>
    <row r="25" spans="1:13" ht="13.5" thickBot="1" x14ac:dyDescent="0.25">
      <c r="A25" s="140" t="s">
        <v>143</v>
      </c>
      <c r="B25" s="227">
        <v>0</v>
      </c>
      <c r="C25" s="227">
        <v>0</v>
      </c>
      <c r="D25" s="897">
        <v>0</v>
      </c>
      <c r="E25" s="898">
        <v>0</v>
      </c>
      <c r="F25" s="899">
        <v>0</v>
      </c>
      <c r="G25" s="899">
        <v>0</v>
      </c>
      <c r="H25" s="899">
        <v>0</v>
      </c>
      <c r="I25" s="899">
        <v>0</v>
      </c>
      <c r="J25" s="899">
        <v>32400000</v>
      </c>
      <c r="K25" s="899">
        <v>0</v>
      </c>
      <c r="L25" s="900"/>
      <c r="M25" s="901">
        <v>32400000</v>
      </c>
    </row>
    <row r="26" spans="1:13" x14ac:dyDescent="0.2">
      <c r="A26" s="137" t="s">
        <v>144</v>
      </c>
      <c r="B26" s="137"/>
      <c r="C26" s="137"/>
      <c r="D26" s="896"/>
      <c r="E26" s="881"/>
      <c r="F26" s="882"/>
      <c r="G26" s="882"/>
      <c r="H26" s="882"/>
      <c r="I26" s="882"/>
      <c r="J26" s="882"/>
      <c r="K26" s="882"/>
      <c r="L26" s="883"/>
      <c r="M26" s="902">
        <v>0</v>
      </c>
    </row>
    <row r="27" spans="1:13" ht="13.5" thickBot="1" x14ac:dyDescent="0.25">
      <c r="A27" s="141" t="s">
        <v>145</v>
      </c>
      <c r="B27" s="141"/>
      <c r="C27" s="141"/>
      <c r="D27" s="520">
        <v>0</v>
      </c>
      <c r="E27" s="873"/>
      <c r="F27" s="874"/>
      <c r="G27" s="874"/>
      <c r="H27" s="874"/>
      <c r="I27" s="874"/>
      <c r="J27" s="874"/>
      <c r="K27" s="874"/>
      <c r="L27" s="875"/>
      <c r="M27" s="867">
        <v>0</v>
      </c>
    </row>
    <row r="28" spans="1:13" ht="13.5" thickBot="1" x14ac:dyDescent="0.25">
      <c r="A28" s="136" t="s">
        <v>146</v>
      </c>
      <c r="B28" s="224">
        <v>0</v>
      </c>
      <c r="C28" s="224">
        <v>0</v>
      </c>
      <c r="D28" s="887">
        <v>0</v>
      </c>
      <c r="E28" s="888">
        <v>0</v>
      </c>
      <c r="F28" s="889">
        <v>0</v>
      </c>
      <c r="G28" s="889">
        <v>0</v>
      </c>
      <c r="H28" s="889">
        <v>0</v>
      </c>
      <c r="I28" s="889">
        <v>0</v>
      </c>
      <c r="J28" s="889">
        <v>0</v>
      </c>
      <c r="K28" s="889">
        <v>0</v>
      </c>
      <c r="L28" s="890"/>
      <c r="M28" s="891">
        <v>0</v>
      </c>
    </row>
    <row r="29" spans="1:13" ht="13.5" thickBot="1" x14ac:dyDescent="0.25">
      <c r="A29" s="136" t="s">
        <v>147</v>
      </c>
      <c r="B29" s="225">
        <v>0</v>
      </c>
      <c r="C29" s="225">
        <v>0</v>
      </c>
      <c r="D29" s="892">
        <v>0</v>
      </c>
      <c r="E29" s="893">
        <v>0</v>
      </c>
      <c r="F29" s="894">
        <v>0</v>
      </c>
      <c r="G29" s="894">
        <v>0</v>
      </c>
      <c r="H29" s="894">
        <v>0</v>
      </c>
      <c r="I29" s="894">
        <v>0</v>
      </c>
      <c r="J29" s="894">
        <v>32400000</v>
      </c>
      <c r="K29" s="903">
        <v>0</v>
      </c>
      <c r="L29" s="892"/>
      <c r="M29" s="904">
        <v>0</v>
      </c>
    </row>
    <row r="30" spans="1:13" ht="13.5" thickBot="1" x14ac:dyDescent="0.25">
      <c r="A30" s="136" t="s">
        <v>73</v>
      </c>
      <c r="B30" s="225">
        <v>81703102.879999995</v>
      </c>
      <c r="C30" s="225">
        <v>2735000.0000000009</v>
      </c>
      <c r="D30" s="892">
        <v>84438102.879999995</v>
      </c>
      <c r="E30" s="892">
        <v>0</v>
      </c>
      <c r="F30" s="892">
        <v>79333</v>
      </c>
      <c r="G30" s="892">
        <v>8586000</v>
      </c>
      <c r="H30" s="892">
        <v>1305000</v>
      </c>
      <c r="I30" s="892">
        <v>0</v>
      </c>
      <c r="J30" s="892">
        <v>-1803651.5999999568</v>
      </c>
      <c r="K30" s="892">
        <v>70333162.879999995</v>
      </c>
      <c r="L30" s="892"/>
      <c r="M30" s="892">
        <v>94408435.879999995</v>
      </c>
    </row>
    <row r="31" spans="1:13" ht="13.5" thickBot="1" x14ac:dyDescent="0.25">
      <c r="A31" s="74" t="s">
        <v>73</v>
      </c>
      <c r="B31" s="962">
        <v>81703102.879999995</v>
      </c>
      <c r="C31" s="962">
        <v>2735000.0000000009</v>
      </c>
      <c r="D31" s="907">
        <v>84438102.879999995</v>
      </c>
      <c r="E31" s="908">
        <v>0</v>
      </c>
      <c r="F31" s="908">
        <v>79333</v>
      </c>
      <c r="G31" s="908">
        <v>8586000</v>
      </c>
      <c r="H31" s="908">
        <v>1305000</v>
      </c>
      <c r="I31" s="908">
        <v>0</v>
      </c>
      <c r="J31" s="908">
        <v>-1803651.5999999999</v>
      </c>
      <c r="K31" s="908">
        <v>81703162.879999995</v>
      </c>
      <c r="L31" s="908">
        <v>12705333</v>
      </c>
      <c r="M31" s="892">
        <v>94408435.879999995</v>
      </c>
    </row>
    <row r="32" spans="1:13" ht="13.5" thickBot="1" x14ac:dyDescent="0.25">
      <c r="A32" s="75" t="s">
        <v>84</v>
      </c>
      <c r="B32" s="963">
        <v>38883964.523296088</v>
      </c>
      <c r="C32" s="963">
        <v>0</v>
      </c>
      <c r="D32" s="907">
        <v>38883964.523296088</v>
      </c>
      <c r="E32" s="907"/>
      <c r="F32" s="907"/>
      <c r="G32" s="907"/>
      <c r="H32" s="907"/>
      <c r="I32" s="907"/>
      <c r="J32" s="907"/>
      <c r="K32" s="907"/>
      <c r="L32" s="907"/>
      <c r="M32" s="892">
        <v>38883964.523296088</v>
      </c>
    </row>
    <row r="33" spans="1:13" ht="13.5" thickBot="1" x14ac:dyDescent="0.25">
      <c r="A33" s="76" t="s">
        <v>85</v>
      </c>
      <c r="B33" s="963">
        <v>120587067.40329608</v>
      </c>
      <c r="C33" s="963">
        <v>2735000.0000000009</v>
      </c>
      <c r="D33" s="907">
        <v>123322067.40329608</v>
      </c>
      <c r="E33" s="912">
        <v>0</v>
      </c>
      <c r="F33" s="912">
        <v>79333</v>
      </c>
      <c r="G33" s="912">
        <v>8586000</v>
      </c>
      <c r="H33" s="912">
        <v>1305000</v>
      </c>
      <c r="I33" s="912">
        <v>0</v>
      </c>
      <c r="J33" s="912">
        <v>-1803651.5999999999</v>
      </c>
      <c r="K33" s="912">
        <v>120587127.40329608</v>
      </c>
      <c r="L33" s="912">
        <v>12705333</v>
      </c>
      <c r="M33" s="892">
        <v>133292400.40329608</v>
      </c>
    </row>
    <row r="34" spans="1:13" ht="24.75" customHeight="1" thickBot="1" x14ac:dyDescent="0.25">
      <c r="A34" s="961" t="s">
        <v>382</v>
      </c>
      <c r="B34" s="960">
        <v>14.5</v>
      </c>
      <c r="C34" s="959"/>
      <c r="D34" s="530">
        <v>14.5</v>
      </c>
      <c r="E34" s="530"/>
      <c r="F34" s="530"/>
      <c r="G34" s="530"/>
      <c r="H34" s="530"/>
      <c r="I34" s="530"/>
      <c r="J34" s="530">
        <v>13</v>
      </c>
      <c r="K34" s="530"/>
      <c r="L34" s="530"/>
      <c r="M34" s="225">
        <v>27.5</v>
      </c>
    </row>
    <row r="35" spans="1:13" x14ac:dyDescent="0.2">
      <c r="A35" s="605" t="s">
        <v>85</v>
      </c>
      <c r="D35" s="605">
        <v>125057.6445948162</v>
      </c>
      <c r="E35" s="605">
        <v>0</v>
      </c>
      <c r="F35" s="605">
        <v>1046</v>
      </c>
      <c r="G35" s="605">
        <v>6658</v>
      </c>
      <c r="H35" s="605">
        <v>2600</v>
      </c>
      <c r="I35" s="605">
        <v>-5700</v>
      </c>
      <c r="J35" s="605">
        <v>655.73999999999796</v>
      </c>
      <c r="K35" s="605">
        <v>0</v>
      </c>
      <c r="M35" s="605">
        <v>128203.6445948162</v>
      </c>
    </row>
    <row r="37" spans="1:13" ht="13.5" thickBot="1" x14ac:dyDescent="0.25">
      <c r="A37" s="61" t="s">
        <v>77</v>
      </c>
      <c r="B37" s="61"/>
      <c r="C37" s="61"/>
      <c r="D37" s="61"/>
      <c r="E37" s="62"/>
      <c r="G37" s="63"/>
      <c r="H37" s="63"/>
      <c r="I37" s="63"/>
      <c r="J37" s="63"/>
      <c r="K37" s="63"/>
      <c r="L37" s="63"/>
      <c r="M37" s="62" t="s">
        <v>463</v>
      </c>
    </row>
    <row r="38" spans="1:13" ht="13.5" thickBot="1" x14ac:dyDescent="0.25">
      <c r="A38" s="64"/>
      <c r="B38" s="505"/>
      <c r="C38" s="505"/>
      <c r="D38" s="1062" t="s">
        <v>369</v>
      </c>
      <c r="E38" s="1063"/>
      <c r="F38" s="1063"/>
      <c r="G38" s="1063"/>
      <c r="H38" s="1063"/>
      <c r="I38" s="1063"/>
      <c r="J38" s="1063"/>
      <c r="K38" s="1064"/>
      <c r="L38" s="513"/>
      <c r="M38" s="65"/>
    </row>
    <row r="39" spans="1:13" ht="14.25" thickTop="1" thickBot="1" x14ac:dyDescent="0.25">
      <c r="A39" s="66" t="s">
        <v>72</v>
      </c>
      <c r="B39" s="506"/>
      <c r="C39" s="506"/>
      <c r="D39" s="1060" t="s">
        <v>458</v>
      </c>
      <c r="E39" s="1061"/>
      <c r="F39" s="1061"/>
      <c r="G39" s="1061"/>
      <c r="H39" s="1061"/>
      <c r="I39" s="1061"/>
      <c r="J39" s="1061"/>
      <c r="K39" s="1061"/>
      <c r="L39" s="1061"/>
      <c r="M39" s="67" t="s">
        <v>38</v>
      </c>
    </row>
    <row r="40" spans="1:13" ht="14.25" customHeight="1" thickTop="1" thickBot="1" x14ac:dyDescent="0.25">
      <c r="A40" s="66"/>
      <c r="B40" s="506"/>
      <c r="C40" s="506"/>
      <c r="D40" s="1058" t="s">
        <v>39</v>
      </c>
      <c r="E40" s="1059"/>
      <c r="F40" s="1059"/>
      <c r="G40" s="1059"/>
      <c r="H40" s="1059"/>
      <c r="I40" s="1059"/>
      <c r="J40" s="1059"/>
      <c r="K40" s="1059"/>
      <c r="L40" s="1059"/>
      <c r="M40" s="68"/>
    </row>
    <row r="41" spans="1:13" ht="47.25" customHeight="1" thickTop="1" x14ac:dyDescent="0.2">
      <c r="A41" s="69" t="s">
        <v>80</v>
      </c>
      <c r="B41" s="69" t="s">
        <v>355</v>
      </c>
      <c r="C41" s="69" t="s">
        <v>356</v>
      </c>
      <c r="D41" s="69" t="s">
        <v>357</v>
      </c>
      <c r="E41" s="70" t="s">
        <v>358</v>
      </c>
      <c r="F41" s="70" t="s">
        <v>359</v>
      </c>
      <c r="G41" s="70" t="s">
        <v>360</v>
      </c>
      <c r="H41" s="71" t="s">
        <v>361</v>
      </c>
      <c r="I41" s="72" t="s">
        <v>362</v>
      </c>
      <c r="J41" s="334" t="s">
        <v>363</v>
      </c>
      <c r="K41" s="72" t="s">
        <v>364</v>
      </c>
      <c r="L41" s="514" t="s">
        <v>365</v>
      </c>
      <c r="M41" s="73" t="s">
        <v>366</v>
      </c>
    </row>
    <row r="42" spans="1:13" x14ac:dyDescent="0.2">
      <c r="A42" s="126" t="s">
        <v>124</v>
      </c>
      <c r="B42" s="126"/>
      <c r="C42" s="126"/>
      <c r="D42" s="229"/>
      <c r="E42" s="219"/>
      <c r="F42" s="219"/>
      <c r="G42" s="219"/>
      <c r="H42" s="219"/>
      <c r="I42" s="219"/>
      <c r="J42" s="219"/>
      <c r="K42" s="219"/>
      <c r="L42" s="516"/>
      <c r="M42" s="230"/>
    </row>
    <row r="43" spans="1:13" x14ac:dyDescent="0.2">
      <c r="A43" s="129" t="s">
        <v>125</v>
      </c>
      <c r="B43" s="217">
        <v>62776840</v>
      </c>
      <c r="C43" s="217">
        <v>4593763</v>
      </c>
      <c r="D43" s="863">
        <v>67370603</v>
      </c>
      <c r="E43" s="863">
        <v>0</v>
      </c>
      <c r="F43" s="863">
        <v>0</v>
      </c>
      <c r="G43" s="863">
        <v>0</v>
      </c>
      <c r="H43" s="863">
        <v>0</v>
      </c>
      <c r="I43" s="863">
        <v>0</v>
      </c>
      <c r="J43" s="863">
        <v>25144760.5</v>
      </c>
      <c r="K43" s="863">
        <v>0</v>
      </c>
      <c r="L43" s="863">
        <v>0</v>
      </c>
      <c r="M43" s="863">
        <v>67370603</v>
      </c>
    </row>
    <row r="44" spans="1:13" x14ac:dyDescent="0.2">
      <c r="A44" s="130" t="s">
        <v>126</v>
      </c>
      <c r="B44" s="606">
        <v>53594502</v>
      </c>
      <c r="C44" s="607">
        <v>4295959.5</v>
      </c>
      <c r="D44" s="520">
        <v>57890461.5</v>
      </c>
      <c r="E44" s="864"/>
      <c r="F44" s="865"/>
      <c r="G44" s="865">
        <v>0</v>
      </c>
      <c r="H44" s="865"/>
      <c r="I44" s="865"/>
      <c r="J44" s="865">
        <v>19405404.5</v>
      </c>
      <c r="K44" s="865"/>
      <c r="L44" s="866"/>
      <c r="M44" s="867">
        <v>57890461.5</v>
      </c>
    </row>
    <row r="45" spans="1:13" ht="22.5" x14ac:dyDescent="0.2">
      <c r="A45" s="130" t="s">
        <v>128</v>
      </c>
      <c r="B45" s="130"/>
      <c r="C45" s="130"/>
      <c r="D45" s="520">
        <v>0</v>
      </c>
      <c r="E45" s="864"/>
      <c r="F45" s="865"/>
      <c r="G45" s="865"/>
      <c r="H45" s="865"/>
      <c r="I45" s="865"/>
      <c r="J45" s="865">
        <v>3155293</v>
      </c>
      <c r="K45" s="865"/>
      <c r="L45" s="866"/>
      <c r="M45" s="867">
        <v>0</v>
      </c>
    </row>
    <row r="46" spans="1:13" ht="22.5" x14ac:dyDescent="0.2">
      <c r="A46" s="131" t="s">
        <v>129</v>
      </c>
      <c r="B46" s="606">
        <v>9182338</v>
      </c>
      <c r="C46" s="608">
        <v>297803.5</v>
      </c>
      <c r="D46" s="520">
        <v>9480141.5</v>
      </c>
      <c r="E46" s="868"/>
      <c r="F46" s="869"/>
      <c r="G46" s="869">
        <v>0</v>
      </c>
      <c r="H46" s="869"/>
      <c r="I46" s="869"/>
      <c r="J46" s="865">
        <v>2584063</v>
      </c>
      <c r="K46" s="869">
        <v>0</v>
      </c>
      <c r="L46" s="870"/>
      <c r="M46" s="867">
        <v>9480141.5</v>
      </c>
    </row>
    <row r="47" spans="1:13" x14ac:dyDescent="0.2">
      <c r="A47" s="129" t="s">
        <v>130</v>
      </c>
      <c r="B47" s="217">
        <v>5605869.1199999992</v>
      </c>
      <c r="C47" s="217">
        <v>0</v>
      </c>
      <c r="D47" s="863">
        <v>5605869.1199999992</v>
      </c>
      <c r="E47" s="871">
        <v>0</v>
      </c>
      <c r="F47" s="863">
        <v>30163</v>
      </c>
      <c r="G47" s="863">
        <v>3040438</v>
      </c>
      <c r="H47" s="863">
        <v>769884.83459999994</v>
      </c>
      <c r="I47" s="863">
        <v>100332.58999999997</v>
      </c>
      <c r="J47" s="863">
        <v>6153020.3500000006</v>
      </c>
      <c r="K47" s="863">
        <v>0</v>
      </c>
      <c r="L47" s="872"/>
      <c r="M47" s="867">
        <v>9546687.5445999987</v>
      </c>
    </row>
    <row r="48" spans="1:13" x14ac:dyDescent="0.2">
      <c r="A48" s="130" t="s">
        <v>367</v>
      </c>
      <c r="B48" s="520">
        <v>2129016.0918999999</v>
      </c>
      <c r="C48" s="130"/>
      <c r="D48" s="913">
        <v>2129016.0918999999</v>
      </c>
      <c r="E48" s="864">
        <v>0</v>
      </c>
      <c r="F48" s="865">
        <v>0</v>
      </c>
      <c r="G48" s="865">
        <v>0</v>
      </c>
      <c r="H48" s="865">
        <v>0</v>
      </c>
      <c r="I48" s="865">
        <v>0</v>
      </c>
      <c r="J48" s="865">
        <v>4359261.2300000004</v>
      </c>
      <c r="K48" s="865">
        <v>0</v>
      </c>
      <c r="L48" s="866"/>
      <c r="M48" s="867">
        <v>2129016.0918999999</v>
      </c>
    </row>
    <row r="49" spans="1:13" x14ac:dyDescent="0.2">
      <c r="A49" s="133" t="s">
        <v>150</v>
      </c>
      <c r="B49" s="520">
        <v>1115018.02</v>
      </c>
      <c r="C49" s="133"/>
      <c r="D49" s="914">
        <v>1115018.02</v>
      </c>
      <c r="E49" s="873">
        <v>0</v>
      </c>
      <c r="F49" s="874">
        <v>0</v>
      </c>
      <c r="G49" s="874">
        <v>0</v>
      </c>
      <c r="H49" s="874">
        <v>0</v>
      </c>
      <c r="I49" s="874">
        <v>0</v>
      </c>
      <c r="J49" s="874">
        <v>0</v>
      </c>
      <c r="K49" s="874">
        <v>0</v>
      </c>
      <c r="L49" s="875"/>
      <c r="M49" s="867">
        <v>1115018.02</v>
      </c>
    </row>
    <row r="50" spans="1:13" x14ac:dyDescent="0.2">
      <c r="A50" s="130" t="s">
        <v>133</v>
      </c>
      <c r="B50" s="520">
        <v>2361835.0081000002</v>
      </c>
      <c r="C50" s="130"/>
      <c r="D50" s="865">
        <v>2361835.0081000002</v>
      </c>
      <c r="E50" s="864">
        <v>0</v>
      </c>
      <c r="F50" s="865">
        <v>30163</v>
      </c>
      <c r="G50" s="865">
        <v>3040438</v>
      </c>
      <c r="H50" s="865">
        <v>769884.83459999994</v>
      </c>
      <c r="I50" s="865">
        <v>100332.58999999997</v>
      </c>
      <c r="J50" s="865">
        <v>1271788.1200000001</v>
      </c>
      <c r="K50" s="865"/>
      <c r="L50" s="866"/>
      <c r="M50" s="867">
        <v>6302653.4326999998</v>
      </c>
    </row>
    <row r="51" spans="1:13" ht="13.5" thickBot="1" x14ac:dyDescent="0.25">
      <c r="A51" s="132" t="s">
        <v>154</v>
      </c>
      <c r="B51" s="132"/>
      <c r="C51" s="132"/>
      <c r="D51" s="865">
        <v>0</v>
      </c>
      <c r="E51" s="864">
        <v>0</v>
      </c>
      <c r="F51" s="865">
        <v>0</v>
      </c>
      <c r="G51" s="865">
        <v>0</v>
      </c>
      <c r="H51" s="865">
        <v>0</v>
      </c>
      <c r="I51" s="865">
        <v>0</v>
      </c>
      <c r="J51" s="865">
        <v>521971</v>
      </c>
      <c r="K51" s="865">
        <v>0</v>
      </c>
      <c r="L51" s="866"/>
      <c r="M51" s="867">
        <v>0</v>
      </c>
    </row>
    <row r="52" spans="1:13" ht="13.5" thickBot="1" x14ac:dyDescent="0.25">
      <c r="A52" s="134" t="s">
        <v>134</v>
      </c>
      <c r="B52" s="221">
        <v>68382709.120000005</v>
      </c>
      <c r="C52" s="221">
        <v>4593763</v>
      </c>
      <c r="D52" s="876">
        <v>72976472.120000005</v>
      </c>
      <c r="E52" s="877">
        <v>0</v>
      </c>
      <c r="F52" s="876">
        <v>30163</v>
      </c>
      <c r="G52" s="876">
        <v>3040438</v>
      </c>
      <c r="H52" s="876">
        <v>769884.83459999994</v>
      </c>
      <c r="I52" s="876">
        <v>100332.58999999997</v>
      </c>
      <c r="J52" s="876">
        <v>31297780.850000001</v>
      </c>
      <c r="K52" s="876">
        <v>0</v>
      </c>
      <c r="L52" s="878"/>
      <c r="M52" s="879">
        <v>76917290.544599995</v>
      </c>
    </row>
    <row r="53" spans="1:13" x14ac:dyDescent="0.2">
      <c r="A53" s="135" t="s">
        <v>135</v>
      </c>
      <c r="B53" s="135"/>
      <c r="C53" s="135"/>
      <c r="D53" s="880"/>
      <c r="E53" s="881"/>
      <c r="F53" s="882"/>
      <c r="G53" s="882"/>
      <c r="H53" s="882"/>
      <c r="I53" s="882"/>
      <c r="J53" s="882"/>
      <c r="K53" s="882"/>
      <c r="L53" s="883"/>
      <c r="M53" s="867"/>
    </row>
    <row r="54" spans="1:13" x14ac:dyDescent="0.2">
      <c r="A54" s="132" t="s">
        <v>136</v>
      </c>
      <c r="B54" s="520">
        <v>771474</v>
      </c>
      <c r="C54" s="132"/>
      <c r="D54" s="607">
        <v>771474</v>
      </c>
      <c r="E54" s="884"/>
      <c r="F54" s="885"/>
      <c r="G54" s="885"/>
      <c r="H54" s="885"/>
      <c r="I54" s="885"/>
      <c r="J54" s="885"/>
      <c r="K54" s="885"/>
      <c r="L54" s="886"/>
      <c r="M54" s="867">
        <v>771474</v>
      </c>
    </row>
    <row r="55" spans="1:13" ht="13.5" thickBot="1" x14ac:dyDescent="0.25">
      <c r="A55" s="133" t="s">
        <v>137</v>
      </c>
      <c r="B55" s="133"/>
      <c r="C55" s="133"/>
      <c r="D55" s="915"/>
      <c r="E55" s="873"/>
      <c r="F55" s="874"/>
      <c r="G55" s="874"/>
      <c r="H55" s="874"/>
      <c r="I55" s="874"/>
      <c r="J55" s="874"/>
      <c r="K55" s="874"/>
      <c r="L55" s="875"/>
      <c r="M55" s="867">
        <v>0</v>
      </c>
    </row>
    <row r="56" spans="1:13" ht="13.5" thickBot="1" x14ac:dyDescent="0.25">
      <c r="A56" s="136" t="s">
        <v>138</v>
      </c>
      <c r="B56" s="224">
        <v>771474</v>
      </c>
      <c r="C56" s="224">
        <v>0</v>
      </c>
      <c r="D56" s="887">
        <v>771474</v>
      </c>
      <c r="E56" s="888">
        <v>0</v>
      </c>
      <c r="F56" s="889">
        <v>0</v>
      </c>
      <c r="G56" s="889">
        <v>0</v>
      </c>
      <c r="H56" s="889">
        <v>0</v>
      </c>
      <c r="I56" s="889">
        <v>0</v>
      </c>
      <c r="J56" s="889">
        <v>0</v>
      </c>
      <c r="K56" s="889">
        <v>0</v>
      </c>
      <c r="L56" s="890"/>
      <c r="M56" s="891">
        <v>771474</v>
      </c>
    </row>
    <row r="57" spans="1:13" ht="13.5" thickBot="1" x14ac:dyDescent="0.25">
      <c r="A57" s="136" t="s">
        <v>139</v>
      </c>
      <c r="B57" s="225">
        <v>69154183.120000005</v>
      </c>
      <c r="C57" s="225">
        <v>4593763</v>
      </c>
      <c r="D57" s="892">
        <v>73747946.120000005</v>
      </c>
      <c r="E57" s="893">
        <v>0</v>
      </c>
      <c r="F57" s="894">
        <v>30163</v>
      </c>
      <c r="G57" s="894">
        <v>3040438</v>
      </c>
      <c r="H57" s="894">
        <v>769884.83459999994</v>
      </c>
      <c r="I57" s="894">
        <v>100332.58999999997</v>
      </c>
      <c r="J57" s="894">
        <v>31297780.850000001</v>
      </c>
      <c r="K57" s="894">
        <v>0</v>
      </c>
      <c r="L57" s="895"/>
      <c r="M57" s="891">
        <v>77688764.544599995</v>
      </c>
    </row>
    <row r="58" spans="1:13" x14ac:dyDescent="0.2">
      <c r="A58" s="137" t="s">
        <v>140</v>
      </c>
      <c r="B58" s="137"/>
      <c r="C58" s="137"/>
      <c r="D58" s="896"/>
      <c r="E58" s="881"/>
      <c r="F58" s="882"/>
      <c r="G58" s="882"/>
      <c r="H58" s="882"/>
      <c r="I58" s="882"/>
      <c r="J58" s="882"/>
      <c r="K58" s="882"/>
      <c r="L58" s="883"/>
      <c r="M58" s="867">
        <v>0</v>
      </c>
    </row>
    <row r="59" spans="1:13" x14ac:dyDescent="0.2">
      <c r="A59" s="138" t="s">
        <v>141</v>
      </c>
      <c r="B59" s="138"/>
      <c r="C59" s="138"/>
      <c r="D59" s="865"/>
      <c r="E59" s="884"/>
      <c r="F59" s="885"/>
      <c r="G59" s="885"/>
      <c r="H59" s="885"/>
      <c r="I59" s="885"/>
      <c r="J59" s="885"/>
      <c r="K59" s="885"/>
      <c r="L59" s="886"/>
      <c r="M59" s="867">
        <v>0</v>
      </c>
    </row>
    <row r="60" spans="1:13" x14ac:dyDescent="0.2">
      <c r="A60" s="139" t="s">
        <v>142</v>
      </c>
      <c r="B60" s="520">
        <v>103164</v>
      </c>
      <c r="C60" s="139"/>
      <c r="D60" s="865">
        <v>103164</v>
      </c>
      <c r="E60" s="884"/>
      <c r="F60" s="885">
        <v>0</v>
      </c>
      <c r="G60" s="885"/>
      <c r="H60" s="885"/>
      <c r="I60" s="885">
        <v>1193420</v>
      </c>
      <c r="J60" s="885">
        <v>37400000</v>
      </c>
      <c r="K60" s="885"/>
      <c r="L60" s="886"/>
      <c r="M60" s="867">
        <v>1296584</v>
      </c>
    </row>
    <row r="61" spans="1:13" ht="13.5" thickBot="1" x14ac:dyDescent="0.25">
      <c r="A61" s="140" t="s">
        <v>143</v>
      </c>
      <c r="B61" s="227">
        <v>103164</v>
      </c>
      <c r="C61" s="227">
        <v>0</v>
      </c>
      <c r="D61" s="897">
        <v>103164</v>
      </c>
      <c r="E61" s="898">
        <v>0</v>
      </c>
      <c r="F61" s="899">
        <v>0</v>
      </c>
      <c r="G61" s="899">
        <v>0</v>
      </c>
      <c r="H61" s="899">
        <v>0</v>
      </c>
      <c r="I61" s="899">
        <v>1193420</v>
      </c>
      <c r="J61" s="899">
        <v>37400000</v>
      </c>
      <c r="K61" s="899">
        <v>0</v>
      </c>
      <c r="L61" s="916"/>
      <c r="M61" s="867">
        <v>1296584</v>
      </c>
    </row>
    <row r="62" spans="1:13" x14ac:dyDescent="0.2">
      <c r="A62" s="137" t="s">
        <v>144</v>
      </c>
      <c r="B62" s="137"/>
      <c r="C62" s="137"/>
      <c r="D62" s="896"/>
      <c r="E62" s="881"/>
      <c r="F62" s="882"/>
      <c r="G62" s="882"/>
      <c r="H62" s="882"/>
      <c r="I62" s="882"/>
      <c r="J62" s="882"/>
      <c r="K62" s="882"/>
      <c r="L62" s="937"/>
      <c r="M62" s="902">
        <v>0</v>
      </c>
    </row>
    <row r="63" spans="1:13" ht="13.5" thickBot="1" x14ac:dyDescent="0.25">
      <c r="A63" s="141" t="s">
        <v>145</v>
      </c>
      <c r="B63" s="141"/>
      <c r="C63" s="141"/>
      <c r="D63" s="917"/>
      <c r="E63" s="873"/>
      <c r="F63" s="874"/>
      <c r="G63" s="874"/>
      <c r="H63" s="874"/>
      <c r="I63" s="874"/>
      <c r="J63" s="874"/>
      <c r="K63" s="874"/>
      <c r="L63" s="875"/>
      <c r="M63" s="867">
        <v>0</v>
      </c>
    </row>
    <row r="64" spans="1:13" ht="13.5" thickBot="1" x14ac:dyDescent="0.25">
      <c r="A64" s="136" t="s">
        <v>146</v>
      </c>
      <c r="B64" s="224">
        <v>0</v>
      </c>
      <c r="C64" s="224">
        <v>0</v>
      </c>
      <c r="D64" s="887">
        <v>0</v>
      </c>
      <c r="E64" s="888">
        <v>0</v>
      </c>
      <c r="F64" s="889">
        <v>0</v>
      </c>
      <c r="G64" s="889">
        <v>0</v>
      </c>
      <c r="H64" s="889">
        <v>0</v>
      </c>
      <c r="I64" s="889">
        <v>0</v>
      </c>
      <c r="J64" s="889">
        <v>0</v>
      </c>
      <c r="K64" s="889">
        <v>0</v>
      </c>
      <c r="L64" s="890"/>
      <c r="M64" s="891">
        <v>0</v>
      </c>
    </row>
    <row r="65" spans="1:14" ht="13.5" thickBot="1" x14ac:dyDescent="0.25">
      <c r="A65" s="136" t="s">
        <v>147</v>
      </c>
      <c r="B65" s="225">
        <v>103164</v>
      </c>
      <c r="C65" s="225">
        <v>0</v>
      </c>
      <c r="D65" s="892">
        <v>103164</v>
      </c>
      <c r="E65" s="893">
        <v>0</v>
      </c>
      <c r="F65" s="894">
        <v>0</v>
      </c>
      <c r="G65" s="894">
        <v>0</v>
      </c>
      <c r="H65" s="894">
        <v>0</v>
      </c>
      <c r="I65" s="894">
        <v>1193420</v>
      </c>
      <c r="J65" s="894">
        <v>37400000</v>
      </c>
      <c r="K65" s="903">
        <v>0</v>
      </c>
      <c r="L65" s="892"/>
      <c r="M65" s="891">
        <v>1296584</v>
      </c>
    </row>
    <row r="66" spans="1:14" ht="13.5" thickBot="1" x14ac:dyDescent="0.25">
      <c r="A66" s="136" t="s">
        <v>73</v>
      </c>
      <c r="B66" s="225">
        <v>69051019.120000005</v>
      </c>
      <c r="C66" s="225">
        <v>4593763</v>
      </c>
      <c r="D66" s="892">
        <v>73644782.120000005</v>
      </c>
      <c r="E66" s="893">
        <v>0</v>
      </c>
      <c r="F66" s="905">
        <v>30163</v>
      </c>
      <c r="G66" s="905">
        <v>3040438</v>
      </c>
      <c r="H66" s="905">
        <v>769884.83459999994</v>
      </c>
      <c r="I66" s="905">
        <v>-1093087.4100000001</v>
      </c>
      <c r="J66" s="905">
        <v>-6102219.1499999985</v>
      </c>
      <c r="K66" s="906">
        <v>0</v>
      </c>
      <c r="L66" s="892"/>
      <c r="M66" s="891">
        <v>76392180.54460001</v>
      </c>
      <c r="N66" s="528">
        <v>76392180.544599995</v>
      </c>
    </row>
    <row r="67" spans="1:14" ht="13.5" thickBot="1" x14ac:dyDescent="0.25">
      <c r="A67" s="74" t="s">
        <v>73</v>
      </c>
      <c r="B67" s="649">
        <v>69323609.120000005</v>
      </c>
      <c r="C67" s="649">
        <v>4593763</v>
      </c>
      <c r="D67" s="919">
        <v>73917372.120000005</v>
      </c>
      <c r="E67" s="920">
        <v>0</v>
      </c>
      <c r="F67" s="921">
        <v>31750</v>
      </c>
      <c r="G67" s="921">
        <v>3200400</v>
      </c>
      <c r="H67" s="921">
        <v>769884.83459999994</v>
      </c>
      <c r="I67" s="921">
        <v>-1093087.4100000001</v>
      </c>
      <c r="J67" s="921">
        <v>-6102219.1499999985</v>
      </c>
      <c r="K67" s="934">
        <v>0</v>
      </c>
      <c r="L67" s="919"/>
      <c r="M67" s="891">
        <v>76826319.54460001</v>
      </c>
    </row>
    <row r="68" spans="1:14" ht="13.5" thickBot="1" x14ac:dyDescent="0.25">
      <c r="A68" s="75" t="s">
        <v>84</v>
      </c>
      <c r="B68" s="507"/>
      <c r="C68" s="507"/>
      <c r="D68" s="922">
        <v>40045477.041732334</v>
      </c>
      <c r="E68" s="909"/>
      <c r="F68" s="910"/>
      <c r="G68" s="910"/>
      <c r="H68" s="910"/>
      <c r="I68" s="910"/>
      <c r="J68" s="910"/>
      <c r="K68" s="911"/>
      <c r="L68" s="907"/>
      <c r="M68" s="891">
        <v>40045477.041732334</v>
      </c>
    </row>
    <row r="69" spans="1:14" ht="13.5" thickBot="1" x14ac:dyDescent="0.25">
      <c r="A69" s="76" t="s">
        <v>85</v>
      </c>
      <c r="B69" s="228">
        <v>69323609.120000005</v>
      </c>
      <c r="C69" s="228">
        <v>4593763</v>
      </c>
      <c r="D69" s="907">
        <v>113962849.16173235</v>
      </c>
      <c r="E69" s="907">
        <v>0</v>
      </c>
      <c r="F69" s="907">
        <v>31750</v>
      </c>
      <c r="G69" s="907">
        <v>3200400</v>
      </c>
      <c r="H69" s="907">
        <v>769884.83459999994</v>
      </c>
      <c r="I69" s="907">
        <v>-1093087.4100000001</v>
      </c>
      <c r="J69" s="907">
        <v>-6102219.1499999985</v>
      </c>
      <c r="K69" s="935">
        <v>0</v>
      </c>
      <c r="L69" s="907"/>
      <c r="M69" s="891">
        <v>116871796.58633235</v>
      </c>
    </row>
    <row r="70" spans="1:14" ht="13.5" thickBot="1" x14ac:dyDescent="0.25">
      <c r="A70" s="951" t="s">
        <v>344</v>
      </c>
      <c r="B70" s="951"/>
      <c r="C70" s="951"/>
      <c r="D70" s="936">
        <v>0</v>
      </c>
      <c r="E70" s="936"/>
      <c r="F70" s="936"/>
      <c r="G70" s="936"/>
      <c r="H70" s="936"/>
      <c r="I70" s="936"/>
      <c r="J70" s="936"/>
      <c r="K70" s="936"/>
      <c r="L70" s="936"/>
      <c r="M70" s="923">
        <v>0</v>
      </c>
    </row>
    <row r="71" spans="1:14" ht="27" customHeight="1" thickBot="1" x14ac:dyDescent="0.25">
      <c r="A71" s="51" t="s">
        <v>383</v>
      </c>
      <c r="B71" s="509"/>
      <c r="C71" s="509"/>
      <c r="D71" s="154">
        <v>13.070000000000002</v>
      </c>
      <c r="E71" s="155"/>
      <c r="F71" s="156"/>
      <c r="G71" s="156"/>
      <c r="H71" s="156"/>
      <c r="I71" s="156"/>
      <c r="J71" s="156">
        <v>11.63</v>
      </c>
      <c r="K71" s="529"/>
      <c r="L71" s="530"/>
      <c r="M71" s="157">
        <v>24.700000000000003</v>
      </c>
    </row>
    <row r="74" spans="1:14" ht="13.5" hidden="1" customHeight="1" thickBot="1" x14ac:dyDescent="0.25">
      <c r="A74" s="61" t="s">
        <v>77</v>
      </c>
      <c r="B74" s="61"/>
      <c r="C74" s="61"/>
      <c r="D74" s="61"/>
      <c r="E74" s="62"/>
      <c r="G74" s="63"/>
      <c r="H74" s="63"/>
      <c r="I74" s="63"/>
      <c r="J74" s="63"/>
      <c r="K74" s="63"/>
      <c r="L74" s="63"/>
      <c r="M74" s="62" t="s">
        <v>71</v>
      </c>
    </row>
    <row r="75" spans="1:14" ht="13.5" hidden="1" customHeight="1" thickBot="1" x14ac:dyDescent="0.25">
      <c r="A75" s="64"/>
      <c r="B75" s="505"/>
      <c r="C75" s="505"/>
      <c r="D75" s="1062" t="s">
        <v>370</v>
      </c>
      <c r="E75" s="1063"/>
      <c r="F75" s="1063"/>
      <c r="G75" s="1063"/>
      <c r="H75" s="1063"/>
      <c r="I75" s="1063"/>
      <c r="J75" s="1063"/>
      <c r="K75" s="1064"/>
      <c r="L75" s="513"/>
      <c r="M75" s="65"/>
    </row>
    <row r="76" spans="1:14" ht="14.25" hidden="1" customHeight="1" thickTop="1" thickBot="1" x14ac:dyDescent="0.25">
      <c r="A76" s="66" t="s">
        <v>72</v>
      </c>
      <c r="B76" s="506"/>
      <c r="C76" s="506"/>
      <c r="D76" s="1060" t="s">
        <v>37</v>
      </c>
      <c r="E76" s="1061"/>
      <c r="F76" s="1061"/>
      <c r="G76" s="1061"/>
      <c r="H76" s="1061"/>
      <c r="I76" s="1061"/>
      <c r="J76" s="1061"/>
      <c r="K76" s="1061"/>
      <c r="L76" s="1061"/>
      <c r="M76" s="67" t="s">
        <v>38</v>
      </c>
    </row>
    <row r="77" spans="1:14" ht="14.25" hidden="1" customHeight="1" thickTop="1" thickBot="1" x14ac:dyDescent="0.25">
      <c r="A77" s="66"/>
      <c r="B77" s="506"/>
      <c r="C77" s="506"/>
      <c r="D77" s="1058" t="s">
        <v>39</v>
      </c>
      <c r="E77" s="1059"/>
      <c r="F77" s="1059"/>
      <c r="G77" s="1059"/>
      <c r="H77" s="1059"/>
      <c r="I77" s="1059"/>
      <c r="J77" s="1059"/>
      <c r="K77" s="1059"/>
      <c r="L77" s="1059"/>
      <c r="M77" s="68"/>
    </row>
    <row r="78" spans="1:14" ht="48.75" hidden="1" customHeight="1" thickTop="1" thickBot="1" x14ac:dyDescent="0.25">
      <c r="A78" s="69" t="s">
        <v>80</v>
      </c>
      <c r="B78" s="69" t="s">
        <v>355</v>
      </c>
      <c r="C78" s="69" t="s">
        <v>356</v>
      </c>
      <c r="D78" s="69" t="s">
        <v>357</v>
      </c>
      <c r="E78" s="70" t="s">
        <v>358</v>
      </c>
      <c r="F78" s="70" t="s">
        <v>359</v>
      </c>
      <c r="G78" s="70" t="s">
        <v>360</v>
      </c>
      <c r="H78" s="71" t="s">
        <v>361</v>
      </c>
      <c r="I78" s="72" t="s">
        <v>362</v>
      </c>
      <c r="J78" s="334" t="s">
        <v>363</v>
      </c>
      <c r="K78" s="72" t="s">
        <v>364</v>
      </c>
      <c r="L78" s="514" t="s">
        <v>365</v>
      </c>
      <c r="M78" s="73" t="s">
        <v>366</v>
      </c>
    </row>
    <row r="79" spans="1:14" ht="13.5" hidden="1" customHeight="1" thickBot="1" x14ac:dyDescent="0.25">
      <c r="A79" s="74" t="s">
        <v>73</v>
      </c>
      <c r="B79" s="74"/>
      <c r="C79" s="74"/>
      <c r="D79" s="79">
        <v>0.87540304197796071</v>
      </c>
      <c r="E79" s="79" t="e">
        <v>#DIV/0!</v>
      </c>
      <c r="F79" s="79">
        <v>0.40021176559565375</v>
      </c>
      <c r="G79" s="79">
        <v>0.37274633123689727</v>
      </c>
      <c r="H79" s="79">
        <v>0.58995006482758616</v>
      </c>
      <c r="I79" s="79" t="e">
        <v>#DIV/0!</v>
      </c>
      <c r="J79" s="79">
        <v>3.383258246770052</v>
      </c>
      <c r="K79" s="79">
        <v>0</v>
      </c>
      <c r="L79" s="79"/>
      <c r="M79" s="79">
        <v>0.81376541014038051</v>
      </c>
    </row>
    <row r="80" spans="1:14" ht="13.5" hidden="1" customHeight="1" thickBot="1" x14ac:dyDescent="0.25">
      <c r="A80" s="75" t="s">
        <v>84</v>
      </c>
      <c r="B80" s="507"/>
      <c r="C80" s="507"/>
      <c r="D80" s="79">
        <v>1.0298712472525882</v>
      </c>
      <c r="E80" s="79"/>
      <c r="F80" s="79"/>
      <c r="G80" s="79"/>
      <c r="H80" s="79"/>
      <c r="I80" s="79"/>
      <c r="J80" s="79"/>
      <c r="K80" s="79"/>
      <c r="L80" s="79"/>
      <c r="M80" s="79">
        <v>1.0298712472525882</v>
      </c>
    </row>
    <row r="81" spans="1:13" ht="13.5" hidden="1" customHeight="1" thickBot="1" x14ac:dyDescent="0.25">
      <c r="A81" s="76" t="s">
        <v>85</v>
      </c>
      <c r="B81" s="508"/>
      <c r="C81" s="508"/>
      <c r="D81" s="79">
        <v>0.92410751426217508</v>
      </c>
      <c r="E81" s="79" t="e">
        <v>#DIV/0!</v>
      </c>
      <c r="F81" s="79">
        <v>0.40021176559565375</v>
      </c>
      <c r="G81" s="79">
        <v>0.37274633123689727</v>
      </c>
      <c r="H81" s="79">
        <v>0.58995006482758616</v>
      </c>
      <c r="I81" s="79" t="e">
        <v>#DIV/0!</v>
      </c>
      <c r="J81" s="79">
        <v>3.383258246770052</v>
      </c>
      <c r="K81" s="79">
        <v>0</v>
      </c>
      <c r="L81" s="79"/>
      <c r="M81" s="79">
        <v>0.87680765169446462</v>
      </c>
    </row>
    <row r="82" spans="1:13" ht="23.25" hidden="1" customHeight="1" thickBot="1" x14ac:dyDescent="0.25">
      <c r="A82" s="51" t="s">
        <v>383</v>
      </c>
      <c r="B82" s="511"/>
      <c r="C82" s="511"/>
      <c r="D82" s="79">
        <v>0.90137931034482777</v>
      </c>
      <c r="E82" s="77"/>
      <c r="F82" s="78"/>
      <c r="G82" s="78"/>
      <c r="H82" s="78"/>
      <c r="I82" s="78"/>
      <c r="J82" s="78"/>
      <c r="K82" s="78"/>
      <c r="L82" s="518"/>
      <c r="M82" s="79">
        <v>0.8981818181818183</v>
      </c>
    </row>
    <row r="84" spans="1:13" ht="13.5" thickBot="1" x14ac:dyDescent="0.25"/>
    <row r="85" spans="1:13" ht="13.5" thickBot="1" x14ac:dyDescent="0.25">
      <c r="A85" s="64"/>
      <c r="B85" s="505"/>
      <c r="C85" s="505"/>
      <c r="D85" s="1062" t="s">
        <v>381</v>
      </c>
      <c r="E85" s="1063"/>
      <c r="F85" s="1063"/>
      <c r="G85" s="1063"/>
      <c r="H85" s="1063"/>
      <c r="I85" s="1063"/>
      <c r="J85" s="1063"/>
      <c r="K85" s="1064"/>
      <c r="L85" s="513"/>
      <c r="M85" s="65"/>
    </row>
    <row r="86" spans="1:13" ht="14.25" thickTop="1" thickBot="1" x14ac:dyDescent="0.25">
      <c r="A86" s="66" t="s">
        <v>72</v>
      </c>
      <c r="B86" s="506"/>
      <c r="C86" s="506"/>
      <c r="D86" s="1060" t="s">
        <v>458</v>
      </c>
      <c r="E86" s="1061"/>
      <c r="F86" s="1061"/>
      <c r="G86" s="1061"/>
      <c r="H86" s="1061"/>
      <c r="I86" s="1061"/>
      <c r="J86" s="1061"/>
      <c r="K86" s="1061"/>
      <c r="L86" s="1061"/>
      <c r="M86" s="67" t="s">
        <v>38</v>
      </c>
    </row>
    <row r="87" spans="1:13" ht="14.25" customHeight="1" thickTop="1" thickBot="1" x14ac:dyDescent="0.25">
      <c r="A87" s="66"/>
      <c r="B87" s="506"/>
      <c r="C87" s="506"/>
      <c r="D87" s="1058" t="s">
        <v>39</v>
      </c>
      <c r="E87" s="1059"/>
      <c r="F87" s="1059"/>
      <c r="G87" s="1059"/>
      <c r="H87" s="1059"/>
      <c r="I87" s="1059"/>
      <c r="J87" s="1059"/>
      <c r="K87" s="1059"/>
      <c r="L87" s="1059"/>
      <c r="M87" s="68"/>
    </row>
    <row r="88" spans="1:13" ht="47.25" customHeight="1" thickTop="1" x14ac:dyDescent="0.2">
      <c r="A88" s="69" t="s">
        <v>80</v>
      </c>
      <c r="B88" s="69"/>
      <c r="C88" s="69"/>
      <c r="D88" s="69" t="s">
        <v>40</v>
      </c>
      <c r="E88" s="70" t="s">
        <v>41</v>
      </c>
      <c r="F88" s="70" t="s">
        <v>42</v>
      </c>
      <c r="G88" s="70" t="s">
        <v>13</v>
      </c>
      <c r="H88" s="71" t="s">
        <v>43</v>
      </c>
      <c r="I88" s="72" t="s">
        <v>44</v>
      </c>
      <c r="J88" s="72" t="s">
        <v>363</v>
      </c>
      <c r="K88" s="72" t="s">
        <v>364</v>
      </c>
      <c r="L88" s="514"/>
      <c r="M88" s="73" t="s">
        <v>206</v>
      </c>
    </row>
    <row r="89" spans="1:13" x14ac:dyDescent="0.2">
      <c r="A89" s="126" t="s">
        <v>124</v>
      </c>
      <c r="B89" s="126"/>
      <c r="C89" s="126"/>
      <c r="D89" s="229"/>
      <c r="E89" s="219"/>
      <c r="F89" s="219"/>
      <c r="G89" s="219"/>
      <c r="H89" s="219"/>
      <c r="I89" s="219"/>
      <c r="J89" s="219"/>
      <c r="K89" s="219"/>
      <c r="L89" s="516"/>
      <c r="M89" s="230"/>
    </row>
    <row r="90" spans="1:13" x14ac:dyDescent="0.2">
      <c r="A90" s="129" t="s">
        <v>125</v>
      </c>
      <c r="B90" s="217">
        <v>0</v>
      </c>
      <c r="C90" s="217">
        <v>0</v>
      </c>
      <c r="D90" s="863">
        <v>5697559.879999999</v>
      </c>
      <c r="E90" s="863">
        <v>0</v>
      </c>
      <c r="F90" s="863">
        <v>0</v>
      </c>
      <c r="G90" s="863">
        <v>0</v>
      </c>
      <c r="H90" s="863">
        <v>0</v>
      </c>
      <c r="I90" s="863">
        <v>0</v>
      </c>
      <c r="J90" s="863">
        <v>-1018412.0999999586</v>
      </c>
      <c r="K90" s="863">
        <v>0</v>
      </c>
      <c r="L90" s="863">
        <v>0</v>
      </c>
      <c r="M90" s="863">
        <v>5697559.879999999</v>
      </c>
    </row>
    <row r="91" spans="1:13" x14ac:dyDescent="0.2">
      <c r="A91" s="130" t="s">
        <v>126</v>
      </c>
      <c r="B91" s="130"/>
      <c r="C91" s="130"/>
      <c r="D91" s="520">
        <v>4443128.595785439</v>
      </c>
      <c r="E91" s="864"/>
      <c r="F91" s="865"/>
      <c r="G91" s="520">
        <v>0</v>
      </c>
      <c r="H91" s="865"/>
      <c r="I91" s="865"/>
      <c r="J91" s="520">
        <v>-671562.66091949865</v>
      </c>
      <c r="K91" s="865"/>
      <c r="L91" s="866"/>
      <c r="M91" s="867">
        <v>4443128.595785439</v>
      </c>
    </row>
    <row r="92" spans="1:13" ht="22.5" x14ac:dyDescent="0.2">
      <c r="A92" s="130" t="s">
        <v>128</v>
      </c>
      <c r="B92" s="130"/>
      <c r="C92" s="130"/>
      <c r="D92" s="520">
        <v>0</v>
      </c>
      <c r="E92" s="864"/>
      <c r="F92" s="865"/>
      <c r="G92" s="520">
        <v>0</v>
      </c>
      <c r="H92" s="865"/>
      <c r="I92" s="865"/>
      <c r="J92" s="520">
        <v>-1355293</v>
      </c>
      <c r="K92" s="865"/>
      <c r="L92" s="866"/>
      <c r="M92" s="867">
        <v>0</v>
      </c>
    </row>
    <row r="93" spans="1:13" ht="22.5" x14ac:dyDescent="0.2">
      <c r="A93" s="131" t="s">
        <v>129</v>
      </c>
      <c r="B93" s="131"/>
      <c r="C93" s="131"/>
      <c r="D93" s="520">
        <v>1254431.2842145599</v>
      </c>
      <c r="E93" s="868"/>
      <c r="F93" s="869"/>
      <c r="G93" s="520">
        <v>0</v>
      </c>
      <c r="H93" s="869"/>
      <c r="I93" s="869"/>
      <c r="J93" s="520">
        <v>1008443.56091954</v>
      </c>
      <c r="K93" s="869">
        <v>0</v>
      </c>
      <c r="L93" s="870"/>
      <c r="M93" s="867">
        <v>1254431.2842145599</v>
      </c>
    </row>
    <row r="94" spans="1:13" x14ac:dyDescent="0.2">
      <c r="A94" s="129" t="s">
        <v>130</v>
      </c>
      <c r="B94" s="129"/>
      <c r="C94" s="129"/>
      <c r="D94" s="863">
        <v>5764070.8800000008</v>
      </c>
      <c r="E94" s="871">
        <v>0</v>
      </c>
      <c r="F94" s="863">
        <v>49170</v>
      </c>
      <c r="G94" s="863">
        <v>5545562</v>
      </c>
      <c r="H94" s="863">
        <v>535115.16540000006</v>
      </c>
      <c r="I94" s="863">
        <v>-100332.58999999997</v>
      </c>
      <c r="J94" s="863">
        <v>316979.64999999944</v>
      </c>
      <c r="K94" s="863">
        <v>0</v>
      </c>
      <c r="L94" s="872"/>
      <c r="M94" s="867">
        <v>11793585.455400001</v>
      </c>
    </row>
    <row r="95" spans="1:13" x14ac:dyDescent="0.2">
      <c r="A95" s="130" t="s">
        <v>367</v>
      </c>
      <c r="B95" s="130"/>
      <c r="C95" s="130"/>
      <c r="D95" s="520">
        <v>2760983.9081000001</v>
      </c>
      <c r="E95" s="520">
        <v>0</v>
      </c>
      <c r="F95" s="520">
        <v>36666</v>
      </c>
      <c r="G95" s="520">
        <v>0</v>
      </c>
      <c r="H95" s="520">
        <v>0</v>
      </c>
      <c r="I95" s="520">
        <v>0</v>
      </c>
      <c r="J95" s="520">
        <v>-409261.23000000045</v>
      </c>
      <c r="K95" s="520">
        <v>0</v>
      </c>
      <c r="L95" s="520">
        <v>0</v>
      </c>
      <c r="M95" s="867">
        <v>2797649.9081000001</v>
      </c>
    </row>
    <row r="96" spans="1:13" x14ac:dyDescent="0.2">
      <c r="A96" s="133" t="s">
        <v>150</v>
      </c>
      <c r="B96" s="133"/>
      <c r="C96" s="133"/>
      <c r="D96" s="520">
        <v>264981.98</v>
      </c>
      <c r="E96" s="520">
        <v>0</v>
      </c>
      <c r="F96" s="520">
        <v>0</v>
      </c>
      <c r="G96" s="520">
        <v>0</v>
      </c>
      <c r="H96" s="520">
        <v>0</v>
      </c>
      <c r="I96" s="520">
        <v>0</v>
      </c>
      <c r="J96" s="520">
        <v>0</v>
      </c>
      <c r="K96" s="520">
        <v>0</v>
      </c>
      <c r="L96" s="520">
        <v>0</v>
      </c>
      <c r="M96" s="867">
        <v>264981.98</v>
      </c>
    </row>
    <row r="97" spans="1:13" x14ac:dyDescent="0.2">
      <c r="A97" s="130" t="s">
        <v>133</v>
      </c>
      <c r="B97" s="130"/>
      <c r="C97" s="130"/>
      <c r="D97" s="520">
        <v>1468104.9918999998</v>
      </c>
      <c r="E97" s="520">
        <v>0</v>
      </c>
      <c r="F97" s="520">
        <v>12504</v>
      </c>
      <c r="G97" s="520">
        <v>5545562</v>
      </c>
      <c r="H97" s="520">
        <v>535115.16540000006</v>
      </c>
      <c r="I97" s="520">
        <v>-100332.58999999997</v>
      </c>
      <c r="J97" s="520">
        <v>1048211.8799999999</v>
      </c>
      <c r="K97" s="520">
        <v>0</v>
      </c>
      <c r="L97" s="520">
        <v>0</v>
      </c>
      <c r="M97" s="867">
        <v>7460953.5673000002</v>
      </c>
    </row>
    <row r="98" spans="1:13" ht="13.5" thickBot="1" x14ac:dyDescent="0.25">
      <c r="A98" s="132" t="s">
        <v>154</v>
      </c>
      <c r="B98" s="132"/>
      <c r="C98" s="132"/>
      <c r="D98" s="520">
        <v>1270000</v>
      </c>
      <c r="E98" s="520">
        <v>0</v>
      </c>
      <c r="F98" s="520">
        <v>0</v>
      </c>
      <c r="G98" s="520">
        <v>0</v>
      </c>
      <c r="H98" s="520">
        <v>0</v>
      </c>
      <c r="I98" s="520">
        <v>0</v>
      </c>
      <c r="J98" s="520">
        <v>-321971</v>
      </c>
      <c r="K98" s="520">
        <v>0</v>
      </c>
      <c r="L98" s="520">
        <v>0</v>
      </c>
      <c r="M98" s="867">
        <v>1270000</v>
      </c>
    </row>
    <row r="99" spans="1:13" ht="13.5" thickBot="1" x14ac:dyDescent="0.25">
      <c r="A99" s="134" t="s">
        <v>134</v>
      </c>
      <c r="B99" s="134"/>
      <c r="C99" s="134"/>
      <c r="D99" s="876">
        <v>11461630.76</v>
      </c>
      <c r="E99" s="877">
        <v>0</v>
      </c>
      <c r="F99" s="876">
        <v>49170</v>
      </c>
      <c r="G99" s="876">
        <v>5545562</v>
      </c>
      <c r="H99" s="876">
        <v>535115.16540000006</v>
      </c>
      <c r="I99" s="876">
        <v>-100332.58999999997</v>
      </c>
      <c r="J99" s="876">
        <v>-701432.44999995921</v>
      </c>
      <c r="K99" s="876">
        <v>0</v>
      </c>
      <c r="L99" s="878"/>
      <c r="M99" s="879">
        <v>17491145.3354</v>
      </c>
    </row>
    <row r="100" spans="1:13" x14ac:dyDescent="0.2">
      <c r="A100" s="135" t="s">
        <v>135</v>
      </c>
      <c r="B100" s="135"/>
      <c r="C100" s="135"/>
      <c r="D100" s="880"/>
      <c r="E100" s="881"/>
      <c r="F100" s="882"/>
      <c r="G100" s="882"/>
      <c r="H100" s="882"/>
      <c r="I100" s="882"/>
      <c r="J100" s="882"/>
      <c r="K100" s="882"/>
      <c r="L100" s="883"/>
      <c r="M100" s="867"/>
    </row>
    <row r="101" spans="1:13" x14ac:dyDescent="0.2">
      <c r="A101" s="132" t="s">
        <v>136</v>
      </c>
      <c r="B101" s="132"/>
      <c r="C101" s="132"/>
      <c r="D101" s="520">
        <v>-771474</v>
      </c>
      <c r="E101" s="520">
        <v>0</v>
      </c>
      <c r="F101" s="520">
        <v>0</v>
      </c>
      <c r="G101" s="520">
        <v>0</v>
      </c>
      <c r="H101" s="520">
        <v>0</v>
      </c>
      <c r="I101" s="520">
        <v>0</v>
      </c>
      <c r="J101" s="520">
        <v>0</v>
      </c>
      <c r="K101" s="520">
        <v>0</v>
      </c>
      <c r="L101" s="522"/>
      <c r="M101" s="867">
        <v>-771474</v>
      </c>
    </row>
    <row r="102" spans="1:13" ht="13.5" thickBot="1" x14ac:dyDescent="0.25">
      <c r="A102" s="133" t="s">
        <v>137</v>
      </c>
      <c r="B102" s="133"/>
      <c r="C102" s="133"/>
      <c r="D102" s="915"/>
      <c r="E102" s="873"/>
      <c r="F102" s="874"/>
      <c r="G102" s="874"/>
      <c r="H102" s="874"/>
      <c r="I102" s="874"/>
      <c r="J102" s="874"/>
      <c r="K102" s="874"/>
      <c r="L102" s="875"/>
      <c r="M102" s="867">
        <v>0</v>
      </c>
    </row>
    <row r="103" spans="1:13" ht="13.5" thickBot="1" x14ac:dyDescent="0.25">
      <c r="A103" s="136" t="s">
        <v>138</v>
      </c>
      <c r="B103" s="136"/>
      <c r="C103" s="136"/>
      <c r="D103" s="887">
        <v>-771474</v>
      </c>
      <c r="E103" s="888">
        <v>0</v>
      </c>
      <c r="F103" s="889">
        <v>0</v>
      </c>
      <c r="G103" s="889">
        <v>0</v>
      </c>
      <c r="H103" s="889">
        <v>0</v>
      </c>
      <c r="I103" s="889">
        <v>0</v>
      </c>
      <c r="J103" s="889">
        <v>0</v>
      </c>
      <c r="K103" s="889">
        <v>0</v>
      </c>
      <c r="L103" s="890"/>
      <c r="M103" s="891">
        <v>-771474</v>
      </c>
    </row>
    <row r="104" spans="1:13" ht="13.5" thickBot="1" x14ac:dyDescent="0.25">
      <c r="A104" s="136" t="s">
        <v>139</v>
      </c>
      <c r="B104" s="136"/>
      <c r="C104" s="136"/>
      <c r="D104" s="892">
        <v>10690156.76</v>
      </c>
      <c r="E104" s="893">
        <v>0</v>
      </c>
      <c r="F104" s="894">
        <v>49170</v>
      </c>
      <c r="G104" s="894">
        <v>5545562</v>
      </c>
      <c r="H104" s="894">
        <v>535115.16540000006</v>
      </c>
      <c r="I104" s="894">
        <v>-100332.58999999997</v>
      </c>
      <c r="J104" s="894">
        <v>-701432.44999995921</v>
      </c>
      <c r="K104" s="894">
        <v>0</v>
      </c>
      <c r="L104" s="895"/>
      <c r="M104" s="891">
        <v>16719671.3354</v>
      </c>
    </row>
    <row r="105" spans="1:13" x14ac:dyDescent="0.2">
      <c r="A105" s="137" t="s">
        <v>140</v>
      </c>
      <c r="B105" s="137"/>
      <c r="C105" s="137"/>
      <c r="D105" s="896"/>
      <c r="E105" s="881"/>
      <c r="F105" s="882"/>
      <c r="G105" s="882"/>
      <c r="H105" s="882"/>
      <c r="I105" s="882"/>
      <c r="J105" s="882"/>
      <c r="K105" s="882"/>
      <c r="L105" s="883"/>
      <c r="M105" s="867">
        <v>0</v>
      </c>
    </row>
    <row r="106" spans="1:13" x14ac:dyDescent="0.2">
      <c r="A106" s="138" t="s">
        <v>141</v>
      </c>
      <c r="B106" s="138"/>
      <c r="C106" s="138"/>
      <c r="D106" s="865"/>
      <c r="E106" s="884"/>
      <c r="F106" s="885"/>
      <c r="G106" s="885"/>
      <c r="H106" s="885"/>
      <c r="I106" s="885"/>
      <c r="J106" s="885"/>
      <c r="K106" s="885"/>
      <c r="L106" s="886"/>
      <c r="M106" s="867">
        <v>0</v>
      </c>
    </row>
    <row r="107" spans="1:13" x14ac:dyDescent="0.2">
      <c r="A107" s="139" t="s">
        <v>142</v>
      </c>
      <c r="B107" s="139"/>
      <c r="C107" s="139"/>
      <c r="D107" s="520">
        <v>-103164</v>
      </c>
      <c r="E107" s="520">
        <v>0</v>
      </c>
      <c r="F107" s="520">
        <v>0</v>
      </c>
      <c r="G107" s="520">
        <v>0</v>
      </c>
      <c r="H107" s="520">
        <v>0</v>
      </c>
      <c r="I107" s="520">
        <v>-1193420</v>
      </c>
      <c r="J107" s="520">
        <v>-5000000</v>
      </c>
      <c r="K107" s="520">
        <v>0</v>
      </c>
      <c r="L107" s="522"/>
      <c r="M107" s="867">
        <v>-1296584</v>
      </c>
    </row>
    <row r="108" spans="1:13" ht="13.5" thickBot="1" x14ac:dyDescent="0.25">
      <c r="A108" s="140" t="s">
        <v>143</v>
      </c>
      <c r="B108" s="140"/>
      <c r="C108" s="140"/>
      <c r="D108" s="897">
        <v>-103164</v>
      </c>
      <c r="E108" s="898">
        <v>0</v>
      </c>
      <c r="F108" s="899">
        <v>0</v>
      </c>
      <c r="G108" s="899">
        <v>0</v>
      </c>
      <c r="H108" s="899">
        <v>0</v>
      </c>
      <c r="I108" s="899">
        <v>-1193420</v>
      </c>
      <c r="J108" s="899">
        <v>-5000000</v>
      </c>
      <c r="K108" s="899">
        <v>0</v>
      </c>
      <c r="L108" s="916"/>
      <c r="M108" s="867">
        <v>-1296584</v>
      </c>
    </row>
    <row r="109" spans="1:13" x14ac:dyDescent="0.2">
      <c r="A109" s="137" t="s">
        <v>144</v>
      </c>
      <c r="B109" s="137"/>
      <c r="C109" s="137"/>
      <c r="D109" s="896"/>
      <c r="E109" s="881"/>
      <c r="F109" s="882"/>
      <c r="G109" s="882"/>
      <c r="H109" s="882"/>
      <c r="I109" s="882"/>
      <c r="J109" s="882"/>
      <c r="K109" s="882"/>
      <c r="L109" s="937"/>
      <c r="M109" s="902">
        <v>0</v>
      </c>
    </row>
    <row r="110" spans="1:13" ht="13.5" thickBot="1" x14ac:dyDescent="0.25">
      <c r="A110" s="141" t="s">
        <v>145</v>
      </c>
      <c r="B110" s="141"/>
      <c r="C110" s="141"/>
      <c r="D110" s="917"/>
      <c r="E110" s="873"/>
      <c r="F110" s="874"/>
      <c r="G110" s="874"/>
      <c r="H110" s="874"/>
      <c r="I110" s="874"/>
      <c r="J110" s="874"/>
      <c r="K110" s="874"/>
      <c r="L110" s="875"/>
      <c r="M110" s="867">
        <v>0</v>
      </c>
    </row>
    <row r="111" spans="1:13" ht="13.5" thickBot="1" x14ac:dyDescent="0.25">
      <c r="A111" s="136" t="s">
        <v>146</v>
      </c>
      <c r="B111" s="136"/>
      <c r="C111" s="136"/>
      <c r="D111" s="887">
        <v>0</v>
      </c>
      <c r="E111" s="888">
        <v>0</v>
      </c>
      <c r="F111" s="889">
        <v>0</v>
      </c>
      <c r="G111" s="889">
        <v>0</v>
      </c>
      <c r="H111" s="889">
        <v>0</v>
      </c>
      <c r="I111" s="889">
        <v>0</v>
      </c>
      <c r="J111" s="889">
        <v>0</v>
      </c>
      <c r="K111" s="889">
        <v>0</v>
      </c>
      <c r="L111" s="890"/>
      <c r="M111" s="891">
        <v>0</v>
      </c>
    </row>
    <row r="112" spans="1:13" ht="13.5" thickBot="1" x14ac:dyDescent="0.25">
      <c r="A112" s="136" t="s">
        <v>147</v>
      </c>
      <c r="B112" s="136"/>
      <c r="C112" s="136"/>
      <c r="D112" s="892">
        <v>-103164</v>
      </c>
      <c r="E112" s="892">
        <v>0</v>
      </c>
      <c r="F112" s="892">
        <v>0</v>
      </c>
      <c r="G112" s="892">
        <v>0</v>
      </c>
      <c r="H112" s="892">
        <v>0</v>
      </c>
      <c r="I112" s="893">
        <v>-1193420</v>
      </c>
      <c r="J112" s="894">
        <v>-5000000</v>
      </c>
      <c r="K112" s="894">
        <v>0</v>
      </c>
      <c r="L112" s="918"/>
      <c r="M112" s="867">
        <v>-1296584</v>
      </c>
    </row>
    <row r="113" spans="1:13" ht="13.5" thickBot="1" x14ac:dyDescent="0.25">
      <c r="A113" s="136" t="s">
        <v>73</v>
      </c>
      <c r="B113" s="136"/>
      <c r="C113" s="136"/>
      <c r="D113" s="892">
        <v>10793320.76</v>
      </c>
      <c r="E113" s="892">
        <v>0</v>
      </c>
      <c r="F113" s="892">
        <v>49170</v>
      </c>
      <c r="G113" s="892">
        <v>5545562</v>
      </c>
      <c r="H113" s="892">
        <v>535115.16540000006</v>
      </c>
      <c r="I113" s="893">
        <v>1093087.4100000001</v>
      </c>
      <c r="J113" s="905">
        <v>4298567.5500000408</v>
      </c>
      <c r="K113" s="906">
        <v>0</v>
      </c>
      <c r="L113" s="892"/>
      <c r="M113" s="867">
        <v>18016255.3354</v>
      </c>
    </row>
    <row r="114" spans="1:13" ht="13.5" thickBot="1" x14ac:dyDescent="0.25">
      <c r="A114" s="74" t="s">
        <v>73</v>
      </c>
      <c r="B114" s="957"/>
      <c r="C114" s="957"/>
      <c r="D114" s="965">
        <v>10520730.75999999</v>
      </c>
      <c r="E114" s="965">
        <v>0</v>
      </c>
      <c r="F114" s="965">
        <v>47583</v>
      </c>
      <c r="G114" s="965">
        <v>5385600</v>
      </c>
      <c r="H114" s="919">
        <v>535115.16540000006</v>
      </c>
      <c r="I114" s="920">
        <v>1093087.4100000001</v>
      </c>
      <c r="J114" s="921">
        <v>4298567.5500000408</v>
      </c>
      <c r="K114" s="934">
        <v>0</v>
      </c>
      <c r="L114" s="919"/>
      <c r="M114" s="867">
        <v>17582116.335399993</v>
      </c>
    </row>
    <row r="115" spans="1:13" ht="13.5" thickBot="1" x14ac:dyDescent="0.25">
      <c r="A115" s="75" t="s">
        <v>84</v>
      </c>
      <c r="B115" s="958"/>
      <c r="C115" s="958"/>
      <c r="D115" s="965">
        <v>-1161512.5184362456</v>
      </c>
      <c r="E115" s="907"/>
      <c r="F115" s="907"/>
      <c r="G115" s="907"/>
      <c r="H115" s="907"/>
      <c r="I115" s="909"/>
      <c r="J115" s="910"/>
      <c r="K115" s="911"/>
      <c r="L115" s="907"/>
      <c r="M115" s="867">
        <v>-1161512.5184362456</v>
      </c>
    </row>
    <row r="116" spans="1:13" ht="13.5" thickBot="1" x14ac:dyDescent="0.25">
      <c r="A116" s="952" t="s">
        <v>85</v>
      </c>
      <c r="B116" s="958"/>
      <c r="C116" s="958"/>
      <c r="D116" s="965">
        <v>9359218.2415637374</v>
      </c>
      <c r="E116" s="907">
        <v>0</v>
      </c>
      <c r="F116" s="907">
        <v>47583</v>
      </c>
      <c r="G116" s="907">
        <v>5385600</v>
      </c>
      <c r="H116" s="907">
        <v>535115.16540000006</v>
      </c>
      <c r="I116" s="964">
        <v>1093087.4100000001</v>
      </c>
      <c r="J116" s="953">
        <v>4298567.5500000408</v>
      </c>
      <c r="K116" s="954">
        <v>0</v>
      </c>
      <c r="L116" s="953"/>
      <c r="M116" s="904">
        <v>16420603.816963738</v>
      </c>
    </row>
    <row r="117" spans="1:13" ht="13.5" thickBot="1" x14ac:dyDescent="0.25">
      <c r="A117" s="956" t="s">
        <v>345</v>
      </c>
      <c r="B117" s="951"/>
      <c r="C117" s="951"/>
      <c r="D117" s="938">
        <v>9359218.2415637374</v>
      </c>
      <c r="E117" s="938">
        <v>0</v>
      </c>
      <c r="F117" s="938">
        <v>47583</v>
      </c>
      <c r="G117" s="938">
        <v>5385600</v>
      </c>
      <c r="H117" s="938">
        <v>535115.16540000006</v>
      </c>
      <c r="I117" s="938">
        <v>1093087.4100000001</v>
      </c>
      <c r="J117" s="938">
        <v>4298567.5500000408</v>
      </c>
      <c r="K117" s="938">
        <v>0</v>
      </c>
      <c r="L117" s="938"/>
      <c r="M117" s="955">
        <v>16420603.816963738</v>
      </c>
    </row>
    <row r="119" spans="1:13" ht="13.5" hidden="1" customHeight="1" thickBot="1" x14ac:dyDescent="0.25"/>
    <row r="120" spans="1:13" ht="13.5" hidden="1" customHeight="1" thickBot="1" x14ac:dyDescent="0.25">
      <c r="A120" s="64"/>
      <c r="B120" s="505"/>
      <c r="C120" s="505"/>
      <c r="D120" s="1062" t="s">
        <v>401</v>
      </c>
      <c r="E120" s="1063"/>
      <c r="F120" s="1063"/>
      <c r="G120" s="1063"/>
      <c r="H120" s="1063"/>
      <c r="I120" s="1063"/>
      <c r="J120" s="1063"/>
      <c r="K120" s="1064"/>
      <c r="L120" s="513"/>
      <c r="M120" s="65"/>
    </row>
    <row r="121" spans="1:13" ht="14.25" hidden="1" customHeight="1" thickTop="1" thickBot="1" x14ac:dyDescent="0.25">
      <c r="A121" s="66" t="s">
        <v>72</v>
      </c>
      <c r="B121" s="506"/>
      <c r="C121" s="506"/>
      <c r="D121" s="1060" t="s">
        <v>37</v>
      </c>
      <c r="E121" s="1061"/>
      <c r="F121" s="1061"/>
      <c r="G121" s="1061"/>
      <c r="H121" s="1061"/>
      <c r="I121" s="1061"/>
      <c r="J121" s="1061"/>
      <c r="K121" s="1061"/>
      <c r="L121" s="1061"/>
      <c r="M121" s="67" t="s">
        <v>38</v>
      </c>
    </row>
    <row r="122" spans="1:13" ht="14.25" hidden="1" customHeight="1" thickTop="1" thickBot="1" x14ac:dyDescent="0.25">
      <c r="A122" s="66"/>
      <c r="B122" s="506"/>
      <c r="C122" s="506"/>
      <c r="D122" s="1058" t="s">
        <v>39</v>
      </c>
      <c r="E122" s="1059"/>
      <c r="F122" s="1059"/>
      <c r="G122" s="1059"/>
      <c r="H122" s="1059"/>
      <c r="I122" s="1059"/>
      <c r="J122" s="1059"/>
      <c r="K122" s="1059"/>
      <c r="L122" s="1059"/>
      <c r="M122" s="68"/>
    </row>
    <row r="123" spans="1:13" ht="47.25" hidden="1" customHeight="1" thickTop="1" x14ac:dyDescent="0.2">
      <c r="A123" s="69" t="s">
        <v>80</v>
      </c>
      <c r="B123" s="69"/>
      <c r="C123" s="69"/>
      <c r="D123" s="69" t="s">
        <v>40</v>
      </c>
      <c r="E123" s="70" t="s">
        <v>41</v>
      </c>
      <c r="F123" s="70" t="s">
        <v>42</v>
      </c>
      <c r="G123" s="70" t="s">
        <v>13</v>
      </c>
      <c r="H123" s="71" t="s">
        <v>43</v>
      </c>
      <c r="I123" s="72" t="s">
        <v>44</v>
      </c>
      <c r="J123" s="72" t="s">
        <v>363</v>
      </c>
      <c r="K123" s="72" t="s">
        <v>364</v>
      </c>
      <c r="L123" s="514"/>
      <c r="M123" s="73" t="s">
        <v>206</v>
      </c>
    </row>
    <row r="124" spans="1:13" ht="12.75" hidden="1" customHeight="1" x14ac:dyDescent="0.2">
      <c r="A124" s="126" t="s">
        <v>124</v>
      </c>
      <c r="B124" s="126"/>
      <c r="C124" s="126"/>
      <c r="D124" s="229"/>
      <c r="E124" s="219"/>
      <c r="F124" s="219"/>
      <c r="G124" s="219"/>
      <c r="H124" s="219"/>
      <c r="I124" s="219"/>
      <c r="J124" s="219"/>
      <c r="K124" s="219"/>
      <c r="L124" s="516"/>
      <c r="M124" s="230"/>
    </row>
    <row r="125" spans="1:13" ht="12.75" hidden="1" customHeight="1" x14ac:dyDescent="0.2">
      <c r="A125" s="129" t="s">
        <v>125</v>
      </c>
      <c r="B125" s="217">
        <v>0</v>
      </c>
      <c r="C125" s="217">
        <v>0</v>
      </c>
      <c r="D125" s="217">
        <v>-30836521.560000002</v>
      </c>
      <c r="E125" s="217">
        <v>0</v>
      </c>
      <c r="F125" s="217">
        <v>0</v>
      </c>
      <c r="G125" s="217">
        <v>0</v>
      </c>
      <c r="H125" s="217">
        <v>0</v>
      </c>
      <c r="I125" s="217">
        <v>0</v>
      </c>
      <c r="J125" s="217">
        <v>-13081586.299999978</v>
      </c>
      <c r="K125" s="217">
        <v>35166581.439999998</v>
      </c>
      <c r="L125" s="217">
        <v>0</v>
      </c>
      <c r="M125" s="217">
        <v>-30836521.560000002</v>
      </c>
    </row>
    <row r="126" spans="1:13" ht="12.75" hidden="1" customHeight="1" x14ac:dyDescent="0.2">
      <c r="A126" s="130" t="s">
        <v>126</v>
      </c>
      <c r="B126" s="130"/>
      <c r="C126" s="130"/>
      <c r="D126" s="218">
        <v>-26723666.45210728</v>
      </c>
      <c r="E126" s="218">
        <v>0</v>
      </c>
      <c r="F126" s="218">
        <v>0</v>
      </c>
      <c r="G126" s="218">
        <v>0</v>
      </c>
      <c r="H126" s="218">
        <v>0</v>
      </c>
      <c r="I126" s="218">
        <v>0</v>
      </c>
      <c r="J126" s="218">
        <v>-10038483.580459749</v>
      </c>
      <c r="K126" s="218">
        <v>30118902</v>
      </c>
      <c r="L126" s="218">
        <v>0</v>
      </c>
      <c r="M126" s="218">
        <v>-26723666.45210728</v>
      </c>
    </row>
    <row r="127" spans="1:13" ht="22.5" hidden="1" customHeight="1" x14ac:dyDescent="0.2">
      <c r="A127" s="130" t="s">
        <v>128</v>
      </c>
      <c r="B127" s="130"/>
      <c r="C127" s="130"/>
      <c r="D127" s="218">
        <v>0</v>
      </c>
      <c r="E127" s="218">
        <v>0</v>
      </c>
      <c r="F127" s="218">
        <v>0</v>
      </c>
      <c r="G127" s="218">
        <v>0</v>
      </c>
      <c r="H127" s="218">
        <v>0</v>
      </c>
      <c r="I127" s="218">
        <v>0</v>
      </c>
      <c r="J127" s="218">
        <v>-2255293</v>
      </c>
      <c r="K127" s="218">
        <v>0</v>
      </c>
      <c r="L127" s="218">
        <v>0</v>
      </c>
      <c r="M127" s="218">
        <v>0</v>
      </c>
    </row>
    <row r="128" spans="1:13" ht="22.5" hidden="1" customHeight="1" x14ac:dyDescent="0.2">
      <c r="A128" s="131" t="s">
        <v>129</v>
      </c>
      <c r="B128" s="131"/>
      <c r="C128" s="131"/>
      <c r="D128" s="218">
        <v>-4112855.10789272</v>
      </c>
      <c r="E128" s="218">
        <v>0</v>
      </c>
      <c r="F128" s="218">
        <v>0</v>
      </c>
      <c r="G128" s="218">
        <v>0</v>
      </c>
      <c r="H128" s="218">
        <v>0</v>
      </c>
      <c r="I128" s="218">
        <v>0</v>
      </c>
      <c r="J128" s="218">
        <v>-787809.71954023</v>
      </c>
      <c r="K128" s="218">
        <v>5047679.4400000004</v>
      </c>
      <c r="L128" s="218">
        <v>0</v>
      </c>
      <c r="M128" s="218">
        <v>-4112855.10789272</v>
      </c>
    </row>
    <row r="129" spans="1:13" ht="12.75" hidden="1" customHeight="1" x14ac:dyDescent="0.2">
      <c r="A129" s="129" t="s">
        <v>130</v>
      </c>
      <c r="B129" s="129"/>
      <c r="C129" s="129"/>
      <c r="D129" s="217">
        <v>79100.879999999888</v>
      </c>
      <c r="E129" s="217">
        <v>0</v>
      </c>
      <c r="F129" s="217">
        <v>9503.5</v>
      </c>
      <c r="G129" s="217">
        <v>1252562</v>
      </c>
      <c r="H129" s="217">
        <v>-117384.83459999994</v>
      </c>
      <c r="I129" s="217">
        <v>-100332.58999999997</v>
      </c>
      <c r="J129" s="217">
        <v>-2918020.3500000006</v>
      </c>
      <c r="K129" s="217">
        <v>0</v>
      </c>
      <c r="L129" s="217">
        <v>0</v>
      </c>
      <c r="M129" s="217">
        <v>1123448.9554000003</v>
      </c>
    </row>
    <row r="130" spans="1:13" ht="12.75" hidden="1" customHeight="1" x14ac:dyDescent="0.2">
      <c r="A130" s="130" t="s">
        <v>367</v>
      </c>
      <c r="B130" s="130"/>
      <c r="C130" s="130"/>
      <c r="D130" s="218">
        <v>315983.90810000012</v>
      </c>
      <c r="E130" s="218">
        <v>0</v>
      </c>
      <c r="F130" s="218">
        <v>18333</v>
      </c>
      <c r="G130" s="218">
        <v>0</v>
      </c>
      <c r="H130" s="218">
        <v>0</v>
      </c>
      <c r="I130" s="218">
        <v>0</v>
      </c>
      <c r="J130" s="218">
        <v>-2384261.2300000004</v>
      </c>
      <c r="K130" s="218">
        <v>0</v>
      </c>
      <c r="L130" s="218">
        <v>0</v>
      </c>
      <c r="M130" s="218">
        <v>334316.90810000012</v>
      </c>
    </row>
    <row r="131" spans="1:13" ht="12.75" hidden="1" customHeight="1" x14ac:dyDescent="0.2">
      <c r="A131" s="133" t="s">
        <v>150</v>
      </c>
      <c r="B131" s="133"/>
      <c r="C131" s="133"/>
      <c r="D131" s="218">
        <v>-425018.02</v>
      </c>
      <c r="E131" s="218">
        <v>0</v>
      </c>
      <c r="F131" s="218">
        <v>0</v>
      </c>
      <c r="G131" s="218">
        <v>0</v>
      </c>
      <c r="H131" s="218">
        <v>0</v>
      </c>
      <c r="I131" s="218">
        <v>0</v>
      </c>
      <c r="J131" s="218">
        <v>0</v>
      </c>
      <c r="K131" s="218">
        <v>0</v>
      </c>
      <c r="L131" s="218">
        <v>0</v>
      </c>
      <c r="M131" s="218">
        <v>-425018.02</v>
      </c>
    </row>
    <row r="132" spans="1:13" ht="12.75" hidden="1" customHeight="1" x14ac:dyDescent="0.2">
      <c r="A132" s="130" t="s">
        <v>133</v>
      </c>
      <c r="B132" s="130"/>
      <c r="C132" s="130"/>
      <c r="D132" s="218">
        <v>-446865.00810000021</v>
      </c>
      <c r="E132" s="218">
        <v>0</v>
      </c>
      <c r="F132" s="218">
        <v>-8829.5</v>
      </c>
      <c r="G132" s="218">
        <v>1252562</v>
      </c>
      <c r="H132" s="218">
        <v>-117384.83459999994</v>
      </c>
      <c r="I132" s="218">
        <v>-100332.58999999997</v>
      </c>
      <c r="J132" s="218">
        <v>-111788.12000000011</v>
      </c>
      <c r="K132" s="218">
        <v>0</v>
      </c>
      <c r="L132" s="218">
        <v>0</v>
      </c>
      <c r="M132" s="218">
        <v>579150.06730000023</v>
      </c>
    </row>
    <row r="133" spans="1:13" ht="13.5" hidden="1" customHeight="1" thickBot="1" x14ac:dyDescent="0.25">
      <c r="A133" s="132" t="s">
        <v>154</v>
      </c>
      <c r="B133" s="132"/>
      <c r="C133" s="132"/>
      <c r="D133" s="218">
        <v>635000</v>
      </c>
      <c r="E133" s="218">
        <v>0</v>
      </c>
      <c r="F133" s="218">
        <v>0</v>
      </c>
      <c r="G133" s="218">
        <v>0</v>
      </c>
      <c r="H133" s="218">
        <v>0</v>
      </c>
      <c r="I133" s="218">
        <v>0</v>
      </c>
      <c r="J133" s="218">
        <v>-421971</v>
      </c>
      <c r="K133" s="218">
        <v>0</v>
      </c>
      <c r="L133" s="218">
        <v>0</v>
      </c>
      <c r="M133" s="218">
        <v>635000</v>
      </c>
    </row>
    <row r="134" spans="1:13" ht="13.5" hidden="1" customHeight="1" thickBot="1" x14ac:dyDescent="0.25">
      <c r="A134" s="134" t="s">
        <v>134</v>
      </c>
      <c r="B134" s="134"/>
      <c r="C134" s="134"/>
      <c r="D134" s="221">
        <v>-30757420.680000003</v>
      </c>
      <c r="E134" s="221">
        <v>0</v>
      </c>
      <c r="F134" s="221">
        <v>9503.5</v>
      </c>
      <c r="G134" s="221">
        <v>1252562</v>
      </c>
      <c r="H134" s="221">
        <v>-117384.83459999994</v>
      </c>
      <c r="I134" s="221">
        <v>-100332.58999999997</v>
      </c>
      <c r="J134" s="221">
        <v>-15999606.64999998</v>
      </c>
      <c r="K134" s="221">
        <v>35166581.439999998</v>
      </c>
      <c r="L134" s="221">
        <v>0</v>
      </c>
      <c r="M134" s="221">
        <v>-29713072.604600001</v>
      </c>
    </row>
    <row r="135" spans="1:13" ht="12.75" hidden="1" customHeight="1" x14ac:dyDescent="0.2">
      <c r="A135" s="135" t="s">
        <v>135</v>
      </c>
      <c r="B135" s="135"/>
      <c r="C135" s="135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</row>
    <row r="136" spans="1:13" ht="12.75" hidden="1" customHeight="1" x14ac:dyDescent="0.2">
      <c r="A136" s="132" t="s">
        <v>136</v>
      </c>
      <c r="B136" s="132"/>
      <c r="C136" s="132"/>
      <c r="D136" s="218">
        <v>-771474</v>
      </c>
      <c r="E136" s="218">
        <v>0</v>
      </c>
      <c r="F136" s="218">
        <v>0</v>
      </c>
      <c r="G136" s="218">
        <v>0</v>
      </c>
      <c r="H136" s="218">
        <v>0</v>
      </c>
      <c r="I136" s="218">
        <v>0</v>
      </c>
      <c r="J136" s="218">
        <v>0</v>
      </c>
      <c r="K136" s="218">
        <v>0</v>
      </c>
      <c r="L136" s="218">
        <v>0</v>
      </c>
      <c r="M136" s="218">
        <v>-771474</v>
      </c>
    </row>
    <row r="137" spans="1:13" ht="13.5" hidden="1" customHeight="1" thickBot="1" x14ac:dyDescent="0.25">
      <c r="A137" s="133" t="s">
        <v>137</v>
      </c>
      <c r="B137" s="133"/>
      <c r="C137" s="13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</row>
    <row r="138" spans="1:13" ht="13.5" hidden="1" customHeight="1" thickBot="1" x14ac:dyDescent="0.25">
      <c r="A138" s="136" t="s">
        <v>138</v>
      </c>
      <c r="B138" s="136"/>
      <c r="C138" s="136"/>
      <c r="D138" s="224">
        <v>-771474</v>
      </c>
      <c r="E138" s="224">
        <v>0</v>
      </c>
      <c r="F138" s="224">
        <v>0</v>
      </c>
      <c r="G138" s="224">
        <v>0</v>
      </c>
      <c r="H138" s="224">
        <v>0</v>
      </c>
      <c r="I138" s="224">
        <v>0</v>
      </c>
      <c r="J138" s="224">
        <v>0</v>
      </c>
      <c r="K138" s="224">
        <v>0</v>
      </c>
      <c r="L138" s="224">
        <v>0</v>
      </c>
      <c r="M138" s="224">
        <v>-771474</v>
      </c>
    </row>
    <row r="139" spans="1:13" ht="13.5" hidden="1" customHeight="1" thickBot="1" x14ac:dyDescent="0.25">
      <c r="A139" s="136" t="s">
        <v>139</v>
      </c>
      <c r="B139" s="136"/>
      <c r="C139" s="136"/>
      <c r="D139" s="225">
        <v>-31528894.680000003</v>
      </c>
      <c r="E139" s="225">
        <v>0</v>
      </c>
      <c r="F139" s="225">
        <v>9503.5</v>
      </c>
      <c r="G139" s="225">
        <v>1252562</v>
      </c>
      <c r="H139" s="225">
        <v>-117384.83459999994</v>
      </c>
      <c r="I139" s="225">
        <v>-100332.58999999997</v>
      </c>
      <c r="J139" s="225">
        <v>-15999606.64999998</v>
      </c>
      <c r="K139" s="225">
        <v>35166581.439999998</v>
      </c>
      <c r="L139" s="225">
        <v>0</v>
      </c>
      <c r="M139" s="225">
        <v>-30484546.604600001</v>
      </c>
    </row>
    <row r="140" spans="1:13" ht="12.75" hidden="1" customHeight="1" x14ac:dyDescent="0.2">
      <c r="A140" s="137" t="s">
        <v>140</v>
      </c>
      <c r="B140" s="137"/>
      <c r="C140" s="137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</row>
    <row r="141" spans="1:13" ht="12.75" hidden="1" customHeight="1" x14ac:dyDescent="0.2">
      <c r="A141" s="138" t="s">
        <v>141</v>
      </c>
      <c r="B141" s="138"/>
      <c r="C141" s="138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</row>
    <row r="142" spans="1:13" ht="12.75" hidden="1" customHeight="1" x14ac:dyDescent="0.2">
      <c r="A142" s="139" t="s">
        <v>142</v>
      </c>
      <c r="B142" s="139"/>
      <c r="C142" s="139"/>
      <c r="D142" s="218">
        <v>-103164</v>
      </c>
      <c r="E142" s="218">
        <v>0</v>
      </c>
      <c r="F142" s="218">
        <v>0</v>
      </c>
      <c r="G142" s="218">
        <v>0</v>
      </c>
      <c r="H142" s="218">
        <v>0</v>
      </c>
      <c r="I142" s="218">
        <v>-1193420</v>
      </c>
      <c r="J142" s="218">
        <v>-21200000</v>
      </c>
      <c r="K142" s="218">
        <v>0</v>
      </c>
      <c r="L142" s="218">
        <v>0</v>
      </c>
      <c r="M142" s="218">
        <v>-1296584</v>
      </c>
    </row>
    <row r="143" spans="1:13" ht="13.5" hidden="1" customHeight="1" thickBot="1" x14ac:dyDescent="0.25">
      <c r="A143" s="140" t="s">
        <v>143</v>
      </c>
      <c r="B143" s="140"/>
      <c r="C143" s="140"/>
      <c r="D143" s="227">
        <v>-103164</v>
      </c>
      <c r="E143" s="227">
        <v>0</v>
      </c>
      <c r="F143" s="227">
        <v>0</v>
      </c>
      <c r="G143" s="227">
        <v>0</v>
      </c>
      <c r="H143" s="227">
        <v>0</v>
      </c>
      <c r="I143" s="227">
        <v>-1193420</v>
      </c>
      <c r="J143" s="227">
        <v>-21200000</v>
      </c>
      <c r="K143" s="227">
        <v>0</v>
      </c>
      <c r="L143" s="227">
        <v>0</v>
      </c>
      <c r="M143" s="227">
        <v>-1296584</v>
      </c>
    </row>
    <row r="144" spans="1:13" ht="12.75" hidden="1" customHeight="1" x14ac:dyDescent="0.2">
      <c r="A144" s="137" t="s">
        <v>144</v>
      </c>
      <c r="B144" s="137"/>
      <c r="C144" s="137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</row>
    <row r="145" spans="1:13" ht="13.5" hidden="1" customHeight="1" thickBot="1" x14ac:dyDescent="0.25">
      <c r="A145" s="141" t="s">
        <v>145</v>
      </c>
      <c r="B145" s="141"/>
      <c r="C145" s="141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</row>
    <row r="146" spans="1:13" ht="13.5" hidden="1" customHeight="1" thickBot="1" x14ac:dyDescent="0.25">
      <c r="A146" s="136" t="s">
        <v>146</v>
      </c>
      <c r="B146" s="136"/>
      <c r="C146" s="136"/>
      <c r="D146" s="224">
        <v>0</v>
      </c>
      <c r="E146" s="224">
        <v>0</v>
      </c>
      <c r="F146" s="224">
        <v>0</v>
      </c>
      <c r="G146" s="224">
        <v>0</v>
      </c>
      <c r="H146" s="224">
        <v>0</v>
      </c>
      <c r="I146" s="224">
        <v>0</v>
      </c>
      <c r="J146" s="224">
        <v>0</v>
      </c>
      <c r="K146" s="224">
        <v>0</v>
      </c>
      <c r="L146" s="224">
        <v>0</v>
      </c>
      <c r="M146" s="224">
        <v>0</v>
      </c>
    </row>
    <row r="147" spans="1:13" ht="13.5" hidden="1" customHeight="1" thickBot="1" x14ac:dyDescent="0.25">
      <c r="A147" s="136" t="s">
        <v>147</v>
      </c>
      <c r="B147" s="136"/>
      <c r="C147" s="136"/>
      <c r="D147" s="225">
        <v>-103164</v>
      </c>
      <c r="E147" s="225">
        <v>0</v>
      </c>
      <c r="F147" s="225">
        <v>0</v>
      </c>
      <c r="G147" s="225">
        <v>0</v>
      </c>
      <c r="H147" s="225">
        <v>0</v>
      </c>
      <c r="I147" s="225">
        <v>-1193420</v>
      </c>
      <c r="J147" s="225">
        <v>-21200000</v>
      </c>
      <c r="K147" s="225">
        <v>0</v>
      </c>
      <c r="L147" s="225">
        <v>0</v>
      </c>
      <c r="M147" s="225">
        <v>-1296584</v>
      </c>
    </row>
    <row r="148" spans="1:13" ht="13.5" hidden="1" customHeight="1" thickBot="1" x14ac:dyDescent="0.25">
      <c r="A148" s="136" t="s">
        <v>73</v>
      </c>
      <c r="B148" s="136"/>
      <c r="C148" s="136"/>
      <c r="D148" s="225">
        <v>-31425730.680000003</v>
      </c>
      <c r="E148" s="225">
        <v>0</v>
      </c>
      <c r="F148" s="225">
        <v>9503.5</v>
      </c>
      <c r="G148" s="225">
        <v>1252562</v>
      </c>
      <c r="H148" s="225">
        <v>-117384.83459999994</v>
      </c>
      <c r="I148" s="225">
        <v>1093087.4100000001</v>
      </c>
      <c r="J148" s="225">
        <v>5200393.3500000201</v>
      </c>
      <c r="K148" s="225">
        <v>35166581.439999998</v>
      </c>
      <c r="L148" s="225">
        <v>0</v>
      </c>
      <c r="M148" s="225">
        <v>-29187962.604600001</v>
      </c>
    </row>
    <row r="149" spans="1:13" ht="13.5" hidden="1" customHeight="1" thickBot="1" x14ac:dyDescent="0.25">
      <c r="A149" s="74" t="s">
        <v>73</v>
      </c>
      <c r="B149" s="512"/>
      <c r="C149" s="512"/>
      <c r="D149" s="218">
        <v>-31698320.680000007</v>
      </c>
      <c r="E149" s="218">
        <v>0</v>
      </c>
      <c r="F149" s="218">
        <v>7916.5</v>
      </c>
      <c r="G149" s="218">
        <v>1092600</v>
      </c>
      <c r="H149" s="218">
        <v>-117384.83459999994</v>
      </c>
      <c r="I149" s="218">
        <v>1093087.4100000001</v>
      </c>
      <c r="J149" s="218">
        <v>5200393.3499999987</v>
      </c>
      <c r="K149" s="218">
        <v>40851581.439999998</v>
      </c>
      <c r="L149" s="218">
        <v>6352666.5</v>
      </c>
      <c r="M149" s="218">
        <v>-29622101.604600012</v>
      </c>
    </row>
    <row r="150" spans="1:13" ht="13.5" hidden="1" customHeight="1" thickBot="1" x14ac:dyDescent="0.25">
      <c r="A150" s="75" t="s">
        <v>84</v>
      </c>
      <c r="B150" s="507"/>
      <c r="C150" s="507"/>
      <c r="D150" s="218">
        <v>-20603494.78008429</v>
      </c>
      <c r="E150" s="218">
        <v>0</v>
      </c>
      <c r="F150" s="218">
        <v>0</v>
      </c>
      <c r="G150" s="218">
        <v>0</v>
      </c>
      <c r="H150" s="218">
        <v>0</v>
      </c>
      <c r="I150" s="218">
        <v>0</v>
      </c>
      <c r="J150" s="218">
        <v>0</v>
      </c>
      <c r="K150" s="218">
        <v>0</v>
      </c>
      <c r="L150" s="218">
        <v>0</v>
      </c>
      <c r="M150" s="218">
        <v>-20603494.78008429</v>
      </c>
    </row>
    <row r="151" spans="1:13" ht="13.5" hidden="1" customHeight="1" thickBot="1" x14ac:dyDescent="0.25">
      <c r="A151" s="76" t="s">
        <v>85</v>
      </c>
      <c r="B151" s="507"/>
      <c r="C151" s="507"/>
      <c r="D151" s="218">
        <v>-52301815.460084304</v>
      </c>
      <c r="E151" s="218">
        <v>0</v>
      </c>
      <c r="F151" s="218">
        <v>7916.5</v>
      </c>
      <c r="G151" s="218">
        <v>1092600</v>
      </c>
      <c r="H151" s="218">
        <v>-117384.83459999994</v>
      </c>
      <c r="I151" s="218">
        <v>1093087.4100000001</v>
      </c>
      <c r="J151" s="218">
        <v>5200393.3499999987</v>
      </c>
      <c r="K151" s="218">
        <v>60293563.701648042</v>
      </c>
      <c r="L151" s="218">
        <v>6352666.5</v>
      </c>
      <c r="M151" s="218">
        <v>-50225596.384684309</v>
      </c>
    </row>
    <row r="152" spans="1:13" ht="13.5" hidden="1" customHeight="1" thickBot="1" x14ac:dyDescent="0.25">
      <c r="A152" s="502"/>
      <c r="B152" s="510"/>
      <c r="C152" s="510"/>
      <c r="D152" s="218"/>
      <c r="E152" s="503"/>
      <c r="F152" s="503"/>
      <c r="G152" s="503"/>
      <c r="H152" s="503"/>
      <c r="I152" s="503"/>
      <c r="J152" s="503"/>
      <c r="K152" s="503"/>
      <c r="L152" s="519"/>
      <c r="M152" s="504"/>
    </row>
    <row r="153" spans="1:13" ht="27" hidden="1" customHeight="1" thickBot="1" x14ac:dyDescent="0.25">
      <c r="A153" s="51" t="s">
        <v>142</v>
      </c>
      <c r="B153" s="509"/>
      <c r="C153" s="509"/>
      <c r="D153" s="154">
        <v>0</v>
      </c>
      <c r="E153" s="155"/>
      <c r="F153" s="156"/>
      <c r="G153" s="156"/>
      <c r="H153" s="156"/>
      <c r="I153" s="156"/>
      <c r="J153" s="156">
        <v>0</v>
      </c>
      <c r="K153" s="156"/>
      <c r="L153" s="517"/>
      <c r="M153" s="157">
        <v>0</v>
      </c>
    </row>
  </sheetData>
  <pageMargins left="0.7" right="0.7" top="0.75" bottom="0.75" header="0.3" footer="0.3"/>
  <pageSetup paperSize="8" scale="73" fitToHeight="0" orientation="landscape" r:id="rId1"/>
  <rowBreaks count="2" manualBreakCount="2">
    <brk id="36" max="16383" man="1"/>
    <brk id="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12"/>
  <sheetViews>
    <sheetView topLeftCell="A34" zoomScaleNormal="100" workbookViewId="0">
      <selection activeCell="M64" sqref="M64"/>
    </sheetView>
  </sheetViews>
  <sheetFormatPr defaultColWidth="16.28515625" defaultRowHeight="12.75" x14ac:dyDescent="0.2"/>
  <cols>
    <col min="2" max="2" width="24.7109375" customWidth="1"/>
    <col min="5" max="5" width="29.42578125" customWidth="1"/>
    <col min="7" max="7" width="5.140625" customWidth="1"/>
    <col min="9" max="9" width="0" hidden="1" customWidth="1"/>
    <col min="12" max="12" width="17.7109375" style="200" customWidth="1"/>
    <col min="13" max="13" width="16.28515625" style="197"/>
  </cols>
  <sheetData>
    <row r="1" spans="1:13" ht="16.5" x14ac:dyDescent="0.3">
      <c r="A1" s="189" t="s">
        <v>174</v>
      </c>
      <c r="K1" s="190" t="s">
        <v>175</v>
      </c>
    </row>
    <row r="2" spans="1:13" ht="13.5" x14ac:dyDescent="0.25">
      <c r="A2" s="1065" t="s">
        <v>265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</row>
    <row r="3" spans="1:13" ht="38.25" x14ac:dyDescent="0.2">
      <c r="A3" s="191" t="s">
        <v>86</v>
      </c>
      <c r="B3" s="191" t="s">
        <v>0</v>
      </c>
      <c r="C3" s="191" t="s">
        <v>87</v>
      </c>
      <c r="D3" s="191" t="s">
        <v>88</v>
      </c>
      <c r="E3" s="191" t="s">
        <v>89</v>
      </c>
      <c r="F3" s="191" t="s">
        <v>90</v>
      </c>
      <c r="G3" s="191" t="s">
        <v>91</v>
      </c>
      <c r="H3" s="191" t="s">
        <v>92</v>
      </c>
      <c r="I3" s="191" t="s">
        <v>93</v>
      </c>
      <c r="J3" s="191" t="s">
        <v>94</v>
      </c>
      <c r="K3" s="191" t="s">
        <v>95</v>
      </c>
    </row>
    <row r="4" spans="1:13" ht="13.5" x14ac:dyDescent="0.25">
      <c r="A4" s="339" t="s">
        <v>96</v>
      </c>
      <c r="B4" s="339" t="s">
        <v>97</v>
      </c>
      <c r="C4" s="341">
        <v>43466</v>
      </c>
      <c r="D4" s="339" t="s">
        <v>195</v>
      </c>
      <c r="E4" s="339" t="s">
        <v>98</v>
      </c>
      <c r="F4" s="339" t="s">
        <v>98</v>
      </c>
      <c r="G4" s="339"/>
      <c r="H4" s="339"/>
      <c r="I4" s="339" t="s">
        <v>99</v>
      </c>
      <c r="J4" s="340"/>
      <c r="K4" s="340">
        <v>20000000</v>
      </c>
    </row>
    <row r="5" spans="1:13" ht="13.5" x14ac:dyDescent="0.25">
      <c r="A5" s="339" t="s">
        <v>96</v>
      </c>
      <c r="B5" s="339" t="s">
        <v>97</v>
      </c>
      <c r="C5" s="341">
        <v>43525</v>
      </c>
      <c r="D5" s="339" t="s">
        <v>196</v>
      </c>
      <c r="E5" s="339" t="s">
        <v>197</v>
      </c>
      <c r="F5" s="339" t="s">
        <v>198</v>
      </c>
      <c r="G5" s="339"/>
      <c r="H5" s="339"/>
      <c r="I5" s="339" t="s">
        <v>105</v>
      </c>
      <c r="J5" s="340"/>
      <c r="K5" s="340">
        <v>12700000</v>
      </c>
    </row>
    <row r="6" spans="1:13" ht="13.5" x14ac:dyDescent="0.25">
      <c r="A6" s="339" t="s">
        <v>96</v>
      </c>
      <c r="B6" s="339" t="s">
        <v>97</v>
      </c>
      <c r="C6" s="341">
        <v>43525</v>
      </c>
      <c r="D6" s="339" t="s">
        <v>196</v>
      </c>
      <c r="E6" s="339" t="s">
        <v>199</v>
      </c>
      <c r="F6" s="339" t="s">
        <v>198</v>
      </c>
      <c r="G6" s="339"/>
      <c r="H6" s="339"/>
      <c r="I6" s="339" t="s">
        <v>105</v>
      </c>
      <c r="J6" s="340"/>
      <c r="K6" s="340">
        <v>25400000</v>
      </c>
    </row>
    <row r="7" spans="1:13" ht="13.5" x14ac:dyDescent="0.25">
      <c r="A7" s="380" t="s">
        <v>96</v>
      </c>
      <c r="B7" s="380" t="s">
        <v>97</v>
      </c>
      <c r="C7" s="382">
        <v>43735</v>
      </c>
      <c r="D7" s="380" t="s">
        <v>211</v>
      </c>
      <c r="E7" s="380" t="s">
        <v>212</v>
      </c>
      <c r="F7" s="380" t="s">
        <v>213</v>
      </c>
      <c r="G7" s="380"/>
      <c r="H7" s="380" t="s">
        <v>104</v>
      </c>
      <c r="I7" s="380" t="s">
        <v>200</v>
      </c>
      <c r="J7" s="381">
        <v>6616</v>
      </c>
      <c r="K7" s="89"/>
    </row>
    <row r="8" spans="1:13" ht="13.5" x14ac:dyDescent="0.25">
      <c r="A8" s="380" t="s">
        <v>96</v>
      </c>
      <c r="B8" s="380" t="s">
        <v>97</v>
      </c>
      <c r="C8" s="382">
        <v>43738</v>
      </c>
      <c r="D8" s="380" t="s">
        <v>214</v>
      </c>
      <c r="E8" s="380" t="s">
        <v>215</v>
      </c>
      <c r="F8" s="380" t="s">
        <v>216</v>
      </c>
      <c r="G8" s="380"/>
      <c r="H8" s="380"/>
      <c r="I8" s="380" t="s">
        <v>217</v>
      </c>
      <c r="J8" s="381">
        <v>9993384</v>
      </c>
      <c r="K8" s="89"/>
    </row>
    <row r="9" spans="1:13" ht="13.5" x14ac:dyDescent="0.25">
      <c r="A9" s="380" t="s">
        <v>96</v>
      </c>
      <c r="B9" s="380" t="s">
        <v>97</v>
      </c>
      <c r="C9" s="382">
        <v>43818</v>
      </c>
      <c r="D9" s="380" t="s">
        <v>218</v>
      </c>
      <c r="E9" s="380" t="s">
        <v>219</v>
      </c>
      <c r="F9" s="380" t="s">
        <v>220</v>
      </c>
      <c r="G9" s="380"/>
      <c r="H9" s="380" t="s">
        <v>104</v>
      </c>
      <c r="I9" s="380" t="s">
        <v>200</v>
      </c>
      <c r="J9" s="381">
        <v>10000000</v>
      </c>
      <c r="K9" s="89"/>
    </row>
    <row r="10" spans="1:13" s="379" customFormat="1" ht="13.5" x14ac:dyDescent="0.25">
      <c r="A10" s="380" t="s">
        <v>96</v>
      </c>
      <c r="B10" s="380" t="s">
        <v>97</v>
      </c>
      <c r="C10" s="382">
        <v>43830</v>
      </c>
      <c r="D10" s="380" t="s">
        <v>221</v>
      </c>
      <c r="E10" s="380" t="s">
        <v>215</v>
      </c>
      <c r="F10" s="380" t="s">
        <v>222</v>
      </c>
      <c r="G10" s="380"/>
      <c r="H10" s="380"/>
      <c r="I10" s="380" t="s">
        <v>223</v>
      </c>
      <c r="J10" s="381">
        <v>4721887</v>
      </c>
      <c r="K10" s="89"/>
      <c r="L10" s="200"/>
      <c r="M10" s="197"/>
    </row>
    <row r="11" spans="1:13" s="379" customFormat="1" ht="13.5" x14ac:dyDescent="0.25">
      <c r="A11" s="380" t="s">
        <v>96</v>
      </c>
      <c r="B11" s="380" t="s">
        <v>97</v>
      </c>
      <c r="C11" s="382">
        <v>43830</v>
      </c>
      <c r="D11" s="380" t="s">
        <v>224</v>
      </c>
      <c r="E11" s="380" t="s">
        <v>215</v>
      </c>
      <c r="F11" s="380" t="s">
        <v>225</v>
      </c>
      <c r="G11" s="380"/>
      <c r="H11" s="380"/>
      <c r="I11" s="380" t="s">
        <v>226</v>
      </c>
      <c r="J11" s="381">
        <v>5738300</v>
      </c>
      <c r="K11" s="89"/>
      <c r="L11" s="200"/>
      <c r="M11" s="197"/>
    </row>
    <row r="12" spans="1:13" s="397" customFormat="1" ht="13.5" x14ac:dyDescent="0.25">
      <c r="A12" s="400" t="s">
        <v>96</v>
      </c>
      <c r="B12" s="400" t="s">
        <v>97</v>
      </c>
      <c r="C12" s="402">
        <v>44012</v>
      </c>
      <c r="D12" s="400" t="s">
        <v>227</v>
      </c>
      <c r="E12" s="400" t="s">
        <v>215</v>
      </c>
      <c r="F12" s="400" t="s">
        <v>228</v>
      </c>
      <c r="G12" s="400"/>
      <c r="H12" s="400"/>
      <c r="I12" s="400" t="s">
        <v>223</v>
      </c>
      <c r="J12" s="401">
        <v>5121960</v>
      </c>
      <c r="K12" s="401"/>
      <c r="L12" s="401"/>
      <c r="M12" s="197"/>
    </row>
    <row r="13" spans="1:13" s="397" customFormat="1" ht="13.5" x14ac:dyDescent="0.25">
      <c r="A13" s="400" t="s">
        <v>96</v>
      </c>
      <c r="B13" s="400" t="s">
        <v>97</v>
      </c>
      <c r="C13" s="402">
        <v>44012</v>
      </c>
      <c r="D13" s="400" t="s">
        <v>229</v>
      </c>
      <c r="E13" s="400" t="s">
        <v>215</v>
      </c>
      <c r="F13" s="400" t="s">
        <v>230</v>
      </c>
      <c r="G13" s="400"/>
      <c r="H13" s="400"/>
      <c r="I13" s="400" t="s">
        <v>226</v>
      </c>
      <c r="J13" s="401">
        <v>13565460</v>
      </c>
      <c r="K13" s="401"/>
      <c r="L13" s="401"/>
      <c r="M13" s="197"/>
    </row>
    <row r="14" spans="1:13" s="397" customFormat="1" ht="13.5" x14ac:dyDescent="0.25">
      <c r="A14" s="470" t="s">
        <v>96</v>
      </c>
      <c r="B14" s="470" t="s">
        <v>97</v>
      </c>
      <c r="C14" s="472">
        <v>44103</v>
      </c>
      <c r="D14" s="470" t="s">
        <v>316</v>
      </c>
      <c r="E14" s="470" t="s">
        <v>317</v>
      </c>
      <c r="F14" s="470" t="s">
        <v>318</v>
      </c>
      <c r="G14" s="470"/>
      <c r="H14" s="470" t="s">
        <v>104</v>
      </c>
      <c r="I14" s="470" t="s">
        <v>200</v>
      </c>
      <c r="J14" s="471">
        <v>2856153</v>
      </c>
      <c r="K14" s="89"/>
      <c r="L14" s="200"/>
      <c r="M14" s="197"/>
    </row>
    <row r="15" spans="1:13" s="397" customFormat="1" ht="13.5" x14ac:dyDescent="0.25">
      <c r="A15" s="470" t="s">
        <v>96</v>
      </c>
      <c r="B15" s="470" t="s">
        <v>97</v>
      </c>
      <c r="C15" s="472">
        <v>44103</v>
      </c>
      <c r="D15" s="470" t="s">
        <v>316</v>
      </c>
      <c r="E15" s="470" t="s">
        <v>319</v>
      </c>
      <c r="F15" s="470" t="s">
        <v>318</v>
      </c>
      <c r="G15" s="470"/>
      <c r="H15" s="470" t="s">
        <v>104</v>
      </c>
      <c r="I15" s="470" t="s">
        <v>200</v>
      </c>
      <c r="J15" s="471">
        <v>6096240</v>
      </c>
      <c r="K15" s="89"/>
      <c r="L15" s="200"/>
      <c r="M15" s="197"/>
    </row>
    <row r="16" spans="1:13" s="397" customFormat="1" ht="13.5" x14ac:dyDescent="0.25">
      <c r="A16" s="399"/>
      <c r="B16" s="399"/>
      <c r="C16" s="385"/>
      <c r="D16" s="399"/>
      <c r="E16" s="399"/>
      <c r="F16" s="399"/>
      <c r="G16" s="399"/>
      <c r="H16" s="399"/>
      <c r="I16" s="399"/>
      <c r="J16" s="384"/>
      <c r="K16" s="89"/>
      <c r="L16" s="200"/>
      <c r="M16" s="197"/>
    </row>
    <row r="17" spans="1:13" x14ac:dyDescent="0.2">
      <c r="C17" s="192"/>
      <c r="J17" s="89"/>
      <c r="K17" s="89"/>
    </row>
    <row r="18" spans="1:13" ht="13.5" x14ac:dyDescent="0.25">
      <c r="A18" s="193" t="s">
        <v>96</v>
      </c>
      <c r="B18" s="193" t="s">
        <v>97</v>
      </c>
      <c r="C18" s="193"/>
      <c r="D18" s="193"/>
      <c r="E18" s="193" t="s">
        <v>100</v>
      </c>
      <c r="F18" s="193"/>
      <c r="G18" s="193"/>
      <c r="H18" s="193"/>
      <c r="I18" s="193"/>
      <c r="J18" s="194">
        <f>SUM(J4:J17)</f>
        <v>58100000</v>
      </c>
      <c r="K18" s="194">
        <f>SUM(K4:K17)</f>
        <v>58100000</v>
      </c>
    </row>
    <row r="19" spans="1:13" ht="13.5" x14ac:dyDescent="0.25">
      <c r="A19" s="193" t="s">
        <v>96</v>
      </c>
      <c r="B19" s="193" t="s">
        <v>97</v>
      </c>
      <c r="C19" s="193"/>
      <c r="D19" s="193"/>
      <c r="E19" s="193" t="s">
        <v>101</v>
      </c>
      <c r="F19" s="193"/>
      <c r="G19" s="193"/>
      <c r="H19" s="193"/>
      <c r="I19" s="193"/>
      <c r="J19" s="194"/>
      <c r="K19" s="203">
        <f>+K18-J18</f>
        <v>0</v>
      </c>
    </row>
    <row r="20" spans="1:13" ht="13.5" x14ac:dyDescent="0.25">
      <c r="A20" s="403" t="s">
        <v>102</v>
      </c>
      <c r="B20" s="403" t="s">
        <v>103</v>
      </c>
      <c r="C20" s="405">
        <v>43831</v>
      </c>
      <c r="D20" s="403" t="s">
        <v>231</v>
      </c>
      <c r="E20" s="403" t="s">
        <v>98</v>
      </c>
      <c r="F20" s="403" t="s">
        <v>98</v>
      </c>
      <c r="G20" s="403"/>
      <c r="H20" s="403"/>
      <c r="I20" s="403" t="s">
        <v>99</v>
      </c>
      <c r="J20" s="404"/>
      <c r="K20" s="404">
        <v>12104233</v>
      </c>
      <c r="L20" s="200">
        <f>+K20-J20</f>
        <v>12104233</v>
      </c>
    </row>
    <row r="21" spans="1:13" s="338" customFormat="1" ht="13.5" x14ac:dyDescent="0.25">
      <c r="A21" s="406" t="s">
        <v>102</v>
      </c>
      <c r="B21" s="406" t="s">
        <v>103</v>
      </c>
      <c r="C21" s="408">
        <v>43958</v>
      </c>
      <c r="D21" s="406" t="s">
        <v>232</v>
      </c>
      <c r="E21" s="406" t="s">
        <v>233</v>
      </c>
      <c r="F21" s="406" t="s">
        <v>234</v>
      </c>
      <c r="G21" s="406"/>
      <c r="H21" s="406" t="s">
        <v>104</v>
      </c>
      <c r="I21" s="406" t="s">
        <v>200</v>
      </c>
      <c r="J21" s="407">
        <v>12104405</v>
      </c>
      <c r="K21" s="349"/>
      <c r="L21" s="200">
        <f>L20+K21-J21</f>
        <v>-172</v>
      </c>
      <c r="M21" s="197"/>
    </row>
    <row r="22" spans="1:13" ht="13.5" x14ac:dyDescent="0.25">
      <c r="A22" s="409" t="s">
        <v>102</v>
      </c>
      <c r="B22" s="409" t="s">
        <v>103</v>
      </c>
      <c r="C22" s="411">
        <v>43871</v>
      </c>
      <c r="D22" s="409" t="s">
        <v>235</v>
      </c>
      <c r="E22" s="409" t="s">
        <v>236</v>
      </c>
      <c r="F22" s="409" t="s">
        <v>237</v>
      </c>
      <c r="G22" s="409"/>
      <c r="H22" s="409"/>
      <c r="I22" s="409" t="s">
        <v>200</v>
      </c>
      <c r="J22" s="410"/>
      <c r="K22" s="410">
        <v>11457416</v>
      </c>
      <c r="L22" s="200">
        <f t="shared" ref="L22:L37" si="0">L21+K22-J22</f>
        <v>11457244</v>
      </c>
    </row>
    <row r="23" spans="1:13" ht="13.5" x14ac:dyDescent="0.25">
      <c r="A23" s="409" t="s">
        <v>102</v>
      </c>
      <c r="B23" s="409" t="s">
        <v>103</v>
      </c>
      <c r="C23" s="411">
        <v>43874</v>
      </c>
      <c r="D23" s="409" t="s">
        <v>238</v>
      </c>
      <c r="E23" s="409" t="s">
        <v>239</v>
      </c>
      <c r="F23" s="409" t="s">
        <v>240</v>
      </c>
      <c r="G23" s="409"/>
      <c r="H23" s="409" t="s">
        <v>104</v>
      </c>
      <c r="I23" s="409" t="s">
        <v>200</v>
      </c>
      <c r="J23" s="410"/>
      <c r="K23" s="410">
        <v>11457416</v>
      </c>
      <c r="L23" s="200">
        <f t="shared" si="0"/>
        <v>22914660</v>
      </c>
    </row>
    <row r="24" spans="1:13" ht="13.5" x14ac:dyDescent="0.25">
      <c r="A24" s="409" t="s">
        <v>102</v>
      </c>
      <c r="B24" s="409" t="s">
        <v>103</v>
      </c>
      <c r="C24" s="411">
        <v>43910</v>
      </c>
      <c r="D24" s="409" t="s">
        <v>241</v>
      </c>
      <c r="E24" s="409" t="s">
        <v>242</v>
      </c>
      <c r="F24" s="409" t="s">
        <v>243</v>
      </c>
      <c r="G24" s="409"/>
      <c r="H24" s="409" t="s">
        <v>104</v>
      </c>
      <c r="I24" s="409" t="s">
        <v>200</v>
      </c>
      <c r="J24" s="410"/>
      <c r="K24" s="410">
        <v>10528916</v>
      </c>
      <c r="L24" s="200">
        <f t="shared" si="0"/>
        <v>33443576</v>
      </c>
    </row>
    <row r="25" spans="1:13" ht="13.5" x14ac:dyDescent="0.25">
      <c r="A25" s="409" t="s">
        <v>102</v>
      </c>
      <c r="B25" s="409" t="s">
        <v>103</v>
      </c>
      <c r="C25" s="411">
        <v>43910</v>
      </c>
      <c r="D25" s="409" t="s">
        <v>241</v>
      </c>
      <c r="E25" s="409" t="s">
        <v>244</v>
      </c>
      <c r="F25" s="409" t="s">
        <v>243</v>
      </c>
      <c r="G25" s="409"/>
      <c r="H25" s="409" t="s">
        <v>104</v>
      </c>
      <c r="I25" s="409" t="s">
        <v>200</v>
      </c>
      <c r="J25" s="410"/>
      <c r="K25" s="410">
        <v>10528916</v>
      </c>
      <c r="L25" s="200">
        <f t="shared" si="0"/>
        <v>43972492</v>
      </c>
    </row>
    <row r="26" spans="1:13" ht="13.5" x14ac:dyDescent="0.25">
      <c r="A26" s="409" t="s">
        <v>102</v>
      </c>
      <c r="B26" s="409" t="s">
        <v>103</v>
      </c>
      <c r="C26" s="411">
        <v>43949</v>
      </c>
      <c r="D26" s="409" t="s">
        <v>245</v>
      </c>
      <c r="E26" s="409" t="s">
        <v>246</v>
      </c>
      <c r="F26" s="409" t="s">
        <v>247</v>
      </c>
      <c r="G26" s="409"/>
      <c r="H26" s="409" t="s">
        <v>104</v>
      </c>
      <c r="I26" s="409" t="s">
        <v>200</v>
      </c>
      <c r="J26" s="410"/>
      <c r="K26" s="410">
        <v>10528916</v>
      </c>
      <c r="L26" s="200">
        <f t="shared" si="0"/>
        <v>54501408</v>
      </c>
    </row>
    <row r="27" spans="1:13" s="397" customFormat="1" ht="13.5" x14ac:dyDescent="0.25">
      <c r="A27" s="412" t="s">
        <v>102</v>
      </c>
      <c r="B27" s="412" t="s">
        <v>103</v>
      </c>
      <c r="C27" s="414">
        <v>43986</v>
      </c>
      <c r="D27" s="412" t="s">
        <v>248</v>
      </c>
      <c r="E27" s="412" t="s">
        <v>249</v>
      </c>
      <c r="F27" s="412" t="s">
        <v>250</v>
      </c>
      <c r="G27" s="412"/>
      <c r="H27" s="412" t="s">
        <v>104</v>
      </c>
      <c r="I27" s="412" t="s">
        <v>200</v>
      </c>
      <c r="J27" s="413"/>
      <c r="K27" s="413">
        <v>10528916</v>
      </c>
      <c r="L27" s="200">
        <f t="shared" si="0"/>
        <v>65030324</v>
      </c>
      <c r="M27" s="197"/>
    </row>
    <row r="28" spans="1:13" ht="13.5" x14ac:dyDescent="0.25">
      <c r="A28" s="412" t="s">
        <v>102</v>
      </c>
      <c r="B28" s="412" t="s">
        <v>103</v>
      </c>
      <c r="C28" s="414">
        <v>44012</v>
      </c>
      <c r="D28" s="412" t="s">
        <v>251</v>
      </c>
      <c r="E28" s="412" t="s">
        <v>252</v>
      </c>
      <c r="F28" s="412" t="s">
        <v>253</v>
      </c>
      <c r="G28" s="412"/>
      <c r="H28" s="412" t="s">
        <v>104</v>
      </c>
      <c r="I28" s="412" t="s">
        <v>200</v>
      </c>
      <c r="J28" s="413"/>
      <c r="K28" s="413">
        <v>10528916</v>
      </c>
      <c r="L28" s="200">
        <f t="shared" si="0"/>
        <v>75559240</v>
      </c>
    </row>
    <row r="29" spans="1:13" s="338" customFormat="1" ht="13.5" x14ac:dyDescent="0.25">
      <c r="A29" s="348"/>
      <c r="B29" s="348"/>
      <c r="C29" s="350"/>
      <c r="D29" s="348"/>
      <c r="E29" s="383" t="s">
        <v>264</v>
      </c>
      <c r="F29" s="348"/>
      <c r="G29" s="348"/>
      <c r="H29" s="348"/>
      <c r="I29" s="348"/>
      <c r="J29" s="395">
        <f>Összesítés!N20-J30</f>
        <v>60695814.586332351</v>
      </c>
      <c r="K29" s="349"/>
      <c r="L29" s="200">
        <f t="shared" si="0"/>
        <v>14863425.413667649</v>
      </c>
      <c r="M29" s="197"/>
    </row>
    <row r="30" spans="1:13" ht="13.5" x14ac:dyDescent="0.25">
      <c r="A30" s="464" t="s">
        <v>102</v>
      </c>
      <c r="B30" s="464" t="s">
        <v>103</v>
      </c>
      <c r="C30" s="466">
        <v>44012</v>
      </c>
      <c r="D30" s="464" t="s">
        <v>304</v>
      </c>
      <c r="E30" s="464" t="s">
        <v>305</v>
      </c>
      <c r="F30" s="464" t="s">
        <v>306</v>
      </c>
      <c r="G30" s="464"/>
      <c r="H30" s="464"/>
      <c r="I30" s="464" t="s">
        <v>307</v>
      </c>
      <c r="J30" s="465">
        <v>56175982</v>
      </c>
      <c r="K30" s="465"/>
      <c r="L30" s="200">
        <f t="shared" si="0"/>
        <v>-41312556.586332351</v>
      </c>
    </row>
    <row r="31" spans="1:13" ht="13.5" x14ac:dyDescent="0.25">
      <c r="A31" s="464" t="s">
        <v>102</v>
      </c>
      <c r="B31" s="464" t="s">
        <v>103</v>
      </c>
      <c r="C31" s="466">
        <v>44046</v>
      </c>
      <c r="D31" s="464" t="s">
        <v>292</v>
      </c>
      <c r="E31" s="464" t="s">
        <v>293</v>
      </c>
      <c r="F31" s="464" t="s">
        <v>294</v>
      </c>
      <c r="G31" s="464"/>
      <c r="H31" s="464" t="s">
        <v>104</v>
      </c>
      <c r="I31" s="464" t="s">
        <v>200</v>
      </c>
      <c r="J31" s="465"/>
      <c r="K31" s="465">
        <v>10528916</v>
      </c>
      <c r="L31" s="200">
        <f t="shared" si="0"/>
        <v>-30783640.586332351</v>
      </c>
    </row>
    <row r="32" spans="1:13" ht="13.5" x14ac:dyDescent="0.25">
      <c r="A32" s="464" t="s">
        <v>102</v>
      </c>
      <c r="B32" s="464" t="s">
        <v>103</v>
      </c>
      <c r="C32" s="466">
        <v>44069</v>
      </c>
      <c r="D32" s="464" t="s">
        <v>295</v>
      </c>
      <c r="E32" s="464" t="s">
        <v>296</v>
      </c>
      <c r="F32" s="464" t="s">
        <v>297</v>
      </c>
      <c r="G32" s="464"/>
      <c r="H32" s="464" t="s">
        <v>104</v>
      </c>
      <c r="I32" s="464" t="s">
        <v>200</v>
      </c>
      <c r="J32" s="465"/>
      <c r="K32" s="465">
        <v>10528916</v>
      </c>
      <c r="L32" s="200">
        <f t="shared" si="0"/>
        <v>-20254724.586332351</v>
      </c>
    </row>
    <row r="33" spans="1:13" ht="13.5" x14ac:dyDescent="0.25">
      <c r="A33" s="464" t="s">
        <v>102</v>
      </c>
      <c r="B33" s="464" t="s">
        <v>103</v>
      </c>
      <c r="C33" s="466">
        <v>44104</v>
      </c>
      <c r="D33" s="464" t="s">
        <v>298</v>
      </c>
      <c r="E33" s="464" t="s">
        <v>299</v>
      </c>
      <c r="F33" s="464" t="s">
        <v>300</v>
      </c>
      <c r="G33" s="464"/>
      <c r="H33" s="464"/>
      <c r="I33" s="464" t="s">
        <v>200</v>
      </c>
      <c r="J33" s="465"/>
      <c r="K33" s="465">
        <v>10528916</v>
      </c>
      <c r="L33" s="200">
        <f t="shared" si="0"/>
        <v>-9725808.586332351</v>
      </c>
    </row>
    <row r="34" spans="1:13" ht="13.5" x14ac:dyDescent="0.25">
      <c r="A34" s="464" t="s">
        <v>102</v>
      </c>
      <c r="B34" s="464" t="s">
        <v>103</v>
      </c>
      <c r="C34" s="466">
        <v>44141</v>
      </c>
      <c r="D34" s="464" t="s">
        <v>301</v>
      </c>
      <c r="E34" s="464" t="s">
        <v>302</v>
      </c>
      <c r="F34" s="464" t="s">
        <v>303</v>
      </c>
      <c r="G34" s="464"/>
      <c r="H34" s="464" t="s">
        <v>104</v>
      </c>
      <c r="I34" s="464" t="s">
        <v>200</v>
      </c>
      <c r="J34" s="465"/>
      <c r="K34" s="465">
        <v>10528916</v>
      </c>
      <c r="L34" s="200">
        <f t="shared" si="0"/>
        <v>803107.41366764903</v>
      </c>
    </row>
    <row r="35" spans="1:13" ht="13.5" x14ac:dyDescent="0.25">
      <c r="A35" s="473" t="s">
        <v>102</v>
      </c>
      <c r="B35" s="473" t="s">
        <v>103</v>
      </c>
      <c r="C35" s="475">
        <v>44173</v>
      </c>
      <c r="D35" s="473" t="s">
        <v>320</v>
      </c>
      <c r="E35" s="473" t="s">
        <v>321</v>
      </c>
      <c r="F35" s="473" t="s">
        <v>322</v>
      </c>
      <c r="G35" s="473"/>
      <c r="H35" s="473"/>
      <c r="I35" s="473" t="s">
        <v>200</v>
      </c>
      <c r="J35" s="474"/>
      <c r="K35" s="474">
        <v>10528916</v>
      </c>
      <c r="L35" s="200">
        <f t="shared" si="0"/>
        <v>11332023.413667649</v>
      </c>
    </row>
    <row r="36" spans="1:13" x14ac:dyDescent="0.2">
      <c r="C36" s="192"/>
      <c r="J36" s="89"/>
      <c r="K36" s="89"/>
      <c r="L36" s="200">
        <f t="shared" si="0"/>
        <v>11332023.413667649</v>
      </c>
    </row>
    <row r="37" spans="1:13" x14ac:dyDescent="0.2">
      <c r="C37" s="192"/>
      <c r="J37" s="89"/>
      <c r="K37" s="89"/>
      <c r="L37" s="200">
        <f t="shared" si="0"/>
        <v>11332023.413667649</v>
      </c>
    </row>
    <row r="38" spans="1:13" x14ac:dyDescent="0.2">
      <c r="C38" s="192"/>
      <c r="J38" s="89"/>
      <c r="K38" s="89"/>
    </row>
    <row r="39" spans="1:13" ht="13.5" x14ac:dyDescent="0.25">
      <c r="A39" s="193" t="s">
        <v>102</v>
      </c>
      <c r="B39" s="193" t="s">
        <v>103</v>
      </c>
      <c r="C39" s="193"/>
      <c r="D39" s="193"/>
      <c r="E39" s="193" t="s">
        <v>100</v>
      </c>
      <c r="F39" s="193"/>
      <c r="G39" s="193"/>
      <c r="H39" s="193"/>
      <c r="I39" s="193"/>
      <c r="J39" s="194">
        <f>SUM(J20:J38)</f>
        <v>128976201.58633235</v>
      </c>
      <c r="K39" s="194">
        <f>SUM(K20:K38)</f>
        <v>140308225</v>
      </c>
    </row>
    <row r="40" spans="1:13" s="22" customFormat="1" x14ac:dyDescent="0.2">
      <c r="A40" s="195" t="s">
        <v>102</v>
      </c>
      <c r="B40" s="195" t="s">
        <v>103</v>
      </c>
      <c r="C40" s="195"/>
      <c r="D40" s="195"/>
      <c r="E40" s="195" t="s">
        <v>101</v>
      </c>
      <c r="F40" s="195"/>
      <c r="G40" s="195"/>
      <c r="H40" s="195"/>
      <c r="I40" s="195"/>
      <c r="J40" s="196"/>
      <c r="K40" s="198">
        <f>+K39-J39</f>
        <v>11332023.413667649</v>
      </c>
      <c r="L40" s="201">
        <f>-Összesítés!Z20</f>
        <v>16420603.816963732</v>
      </c>
      <c r="M40" s="199">
        <f>K40-L40</f>
        <v>-5088580.4032960832</v>
      </c>
    </row>
    <row r="41" spans="1:13" ht="13.5" x14ac:dyDescent="0.25">
      <c r="A41" s="415" t="s">
        <v>106</v>
      </c>
      <c r="B41" s="415" t="s">
        <v>107</v>
      </c>
      <c r="C41" s="417">
        <v>43831</v>
      </c>
      <c r="D41" s="415" t="s">
        <v>254</v>
      </c>
      <c r="E41" s="415" t="s">
        <v>98</v>
      </c>
      <c r="F41" s="415" t="s">
        <v>98</v>
      </c>
      <c r="G41" s="415"/>
      <c r="H41" s="415"/>
      <c r="I41" s="415" t="s">
        <v>99</v>
      </c>
      <c r="J41" s="416"/>
      <c r="K41" s="416">
        <v>145619611</v>
      </c>
      <c r="L41" s="200">
        <f>+K41-J41</f>
        <v>145619611</v>
      </c>
    </row>
    <row r="42" spans="1:13" ht="13.5" x14ac:dyDescent="0.25">
      <c r="A42" s="415" t="s">
        <v>106</v>
      </c>
      <c r="B42" s="415" t="s">
        <v>107</v>
      </c>
      <c r="C42" s="417">
        <v>43889</v>
      </c>
      <c r="D42" s="415" t="s">
        <v>255</v>
      </c>
      <c r="E42" s="415" t="s">
        <v>256</v>
      </c>
      <c r="F42" s="415" t="s">
        <v>257</v>
      </c>
      <c r="G42" s="415"/>
      <c r="H42" s="415" t="s">
        <v>104</v>
      </c>
      <c r="I42" s="415" t="s">
        <v>200</v>
      </c>
      <c r="J42" s="416"/>
      <c r="K42" s="416">
        <v>78630583</v>
      </c>
      <c r="L42" s="200">
        <f>+L41+K42-J42</f>
        <v>224250194</v>
      </c>
    </row>
    <row r="43" spans="1:13" s="367" customFormat="1" ht="13.5" x14ac:dyDescent="0.25">
      <c r="A43" s="415" t="s">
        <v>106</v>
      </c>
      <c r="B43" s="415" t="s">
        <v>107</v>
      </c>
      <c r="C43" s="417">
        <v>43889</v>
      </c>
      <c r="D43" s="415" t="s">
        <v>255</v>
      </c>
      <c r="E43" s="415" t="s">
        <v>258</v>
      </c>
      <c r="F43" s="415" t="s">
        <v>257</v>
      </c>
      <c r="G43" s="415"/>
      <c r="H43" s="415" t="s">
        <v>104</v>
      </c>
      <c r="I43" s="415" t="s">
        <v>200</v>
      </c>
      <c r="J43" s="416"/>
      <c r="K43" s="416">
        <v>78630583</v>
      </c>
      <c r="L43" s="200">
        <f>+L42+K43-J43</f>
        <v>302880777</v>
      </c>
      <c r="M43" s="197"/>
    </row>
    <row r="44" spans="1:13" ht="13.5" x14ac:dyDescent="0.25">
      <c r="A44" s="415" t="s">
        <v>106</v>
      </c>
      <c r="B44" s="415" t="s">
        <v>107</v>
      </c>
      <c r="C44" s="417">
        <v>43910</v>
      </c>
      <c r="D44" s="415" t="s">
        <v>241</v>
      </c>
      <c r="E44" s="415" t="s">
        <v>259</v>
      </c>
      <c r="F44" s="415" t="s">
        <v>243</v>
      </c>
      <c r="G44" s="415"/>
      <c r="H44" s="415" t="s">
        <v>104</v>
      </c>
      <c r="I44" s="415" t="s">
        <v>200</v>
      </c>
      <c r="J44" s="416"/>
      <c r="K44" s="416">
        <v>97847383</v>
      </c>
      <c r="L44" s="200">
        <f t="shared" ref="L44:L61" si="1">+L43+K44-J44</f>
        <v>400728160</v>
      </c>
    </row>
    <row r="45" spans="1:13" ht="13.5" x14ac:dyDescent="0.25">
      <c r="A45" s="415" t="s">
        <v>106</v>
      </c>
      <c r="B45" s="415" t="s">
        <v>107</v>
      </c>
      <c r="C45" s="417">
        <v>43910</v>
      </c>
      <c r="D45" s="415" t="s">
        <v>241</v>
      </c>
      <c r="E45" s="415" t="s">
        <v>260</v>
      </c>
      <c r="F45" s="415" t="s">
        <v>243</v>
      </c>
      <c r="G45" s="415"/>
      <c r="H45" s="415" t="s">
        <v>104</v>
      </c>
      <c r="I45" s="415" t="s">
        <v>200</v>
      </c>
      <c r="J45" s="416"/>
      <c r="K45" s="416">
        <v>97847383</v>
      </c>
      <c r="L45" s="200">
        <f t="shared" si="1"/>
        <v>498575543</v>
      </c>
    </row>
    <row r="46" spans="1:13" ht="13.5" x14ac:dyDescent="0.25">
      <c r="A46" s="415" t="s">
        <v>106</v>
      </c>
      <c r="B46" s="415" t="s">
        <v>107</v>
      </c>
      <c r="C46" s="417">
        <v>43949</v>
      </c>
      <c r="D46" s="415" t="s">
        <v>245</v>
      </c>
      <c r="E46" s="415" t="s">
        <v>261</v>
      </c>
      <c r="F46" s="415" t="s">
        <v>247</v>
      </c>
      <c r="G46" s="415"/>
      <c r="H46" s="415" t="s">
        <v>104</v>
      </c>
      <c r="I46" s="415" t="s">
        <v>200</v>
      </c>
      <c r="J46" s="416"/>
      <c r="K46" s="416">
        <v>97847383</v>
      </c>
      <c r="L46" s="200">
        <f t="shared" si="1"/>
        <v>596422926</v>
      </c>
    </row>
    <row r="47" spans="1:13" ht="13.5" x14ac:dyDescent="0.25">
      <c r="A47" s="415" t="s">
        <v>106</v>
      </c>
      <c r="B47" s="415" t="s">
        <v>107</v>
      </c>
      <c r="C47" s="417">
        <v>43958</v>
      </c>
      <c r="D47" s="415" t="s">
        <v>232</v>
      </c>
      <c r="E47" s="415" t="s">
        <v>262</v>
      </c>
      <c r="F47" s="415" t="s">
        <v>234</v>
      </c>
      <c r="G47" s="415"/>
      <c r="H47" s="415" t="s">
        <v>104</v>
      </c>
      <c r="I47" s="415" t="s">
        <v>200</v>
      </c>
      <c r="J47" s="416">
        <v>137348750</v>
      </c>
      <c r="K47" s="416"/>
      <c r="L47" s="200">
        <f t="shared" si="1"/>
        <v>459074176</v>
      </c>
    </row>
    <row r="48" spans="1:13" ht="13.5" x14ac:dyDescent="0.25">
      <c r="A48" s="415" t="s">
        <v>106</v>
      </c>
      <c r="B48" s="415" t="s">
        <v>107</v>
      </c>
      <c r="C48" s="417">
        <v>43986</v>
      </c>
      <c r="D48" s="415" t="s">
        <v>248</v>
      </c>
      <c r="E48" s="415" t="s">
        <v>263</v>
      </c>
      <c r="F48" s="415" t="s">
        <v>250</v>
      </c>
      <c r="G48" s="415"/>
      <c r="H48" s="415" t="s">
        <v>104</v>
      </c>
      <c r="I48" s="415" t="s">
        <v>200</v>
      </c>
      <c r="J48" s="416"/>
      <c r="K48" s="416">
        <v>97847383</v>
      </c>
      <c r="L48" s="200">
        <f t="shared" si="1"/>
        <v>556921559</v>
      </c>
    </row>
    <row r="49" spans="1:14" ht="13.5" x14ac:dyDescent="0.25">
      <c r="A49" s="342"/>
      <c r="B49" s="342"/>
      <c r="C49" s="344"/>
      <c r="D49" s="342"/>
      <c r="E49" s="342"/>
      <c r="F49" s="342"/>
      <c r="G49" s="342"/>
      <c r="H49" s="342"/>
      <c r="I49" s="342"/>
      <c r="J49" s="343"/>
      <c r="K49" s="343"/>
      <c r="L49" s="200">
        <f t="shared" si="1"/>
        <v>556921559</v>
      </c>
    </row>
    <row r="50" spans="1:14" ht="13.5" x14ac:dyDescent="0.25">
      <c r="A50" s="342"/>
      <c r="B50" s="342"/>
      <c r="C50" s="344"/>
      <c r="D50" s="342"/>
      <c r="E50" s="396" t="s">
        <v>205</v>
      </c>
      <c r="F50" s="342"/>
      <c r="G50" s="342"/>
      <c r="H50" s="342"/>
      <c r="I50" s="342"/>
      <c r="J50" s="395">
        <f>Összesítés!N23-J53</f>
        <v>21678693</v>
      </c>
      <c r="K50" s="343"/>
      <c r="L50" s="200">
        <f t="shared" si="1"/>
        <v>535242866</v>
      </c>
    </row>
    <row r="51" spans="1:14" ht="13.5" x14ac:dyDescent="0.25">
      <c r="A51" s="342"/>
      <c r="B51" s="342"/>
      <c r="C51" s="344"/>
      <c r="D51" s="342"/>
      <c r="E51" s="396" t="s">
        <v>264</v>
      </c>
      <c r="F51" s="342"/>
      <c r="G51" s="342"/>
      <c r="H51" s="342"/>
      <c r="I51" s="342"/>
      <c r="J51" s="395">
        <f>Összesítés!N22-J52-J60</f>
        <v>646059187.16646338</v>
      </c>
      <c r="K51" s="343"/>
      <c r="L51" s="200">
        <f t="shared" si="1"/>
        <v>-110816321.16646338</v>
      </c>
    </row>
    <row r="52" spans="1:14" s="338" customFormat="1" ht="13.5" x14ac:dyDescent="0.25">
      <c r="A52" s="467" t="s">
        <v>106</v>
      </c>
      <c r="B52" s="467" t="s">
        <v>107</v>
      </c>
      <c r="C52" s="469">
        <v>44012</v>
      </c>
      <c r="D52" s="467" t="s">
        <v>304</v>
      </c>
      <c r="E52" s="467" t="s">
        <v>308</v>
      </c>
      <c r="F52" s="467" t="s">
        <v>306</v>
      </c>
      <c r="G52" s="467"/>
      <c r="H52" s="467"/>
      <c r="I52" s="467" t="s">
        <v>307</v>
      </c>
      <c r="J52" s="468">
        <v>460350654</v>
      </c>
      <c r="K52" s="468"/>
      <c r="L52" s="200">
        <f t="shared" si="1"/>
        <v>-571166975.16646338</v>
      </c>
      <c r="M52" s="197"/>
    </row>
    <row r="53" spans="1:14" s="338" customFormat="1" ht="13.5" x14ac:dyDescent="0.25">
      <c r="A53" s="467" t="s">
        <v>106</v>
      </c>
      <c r="B53" s="467" t="s">
        <v>107</v>
      </c>
      <c r="C53" s="469">
        <v>44012</v>
      </c>
      <c r="D53" s="467" t="s">
        <v>304</v>
      </c>
      <c r="E53" s="396" t="s">
        <v>326</v>
      </c>
      <c r="F53" s="467" t="s">
        <v>306</v>
      </c>
      <c r="G53" s="467"/>
      <c r="H53" s="467"/>
      <c r="I53" s="467" t="s">
        <v>307</v>
      </c>
      <c r="J53" s="395">
        <v>7332098</v>
      </c>
      <c r="K53" s="468"/>
      <c r="L53" s="200">
        <f t="shared" si="1"/>
        <v>-578499073.16646338</v>
      </c>
      <c r="M53" s="197"/>
    </row>
    <row r="54" spans="1:14" ht="13.5" x14ac:dyDescent="0.25">
      <c r="A54" s="467" t="s">
        <v>106</v>
      </c>
      <c r="B54" s="467" t="s">
        <v>107</v>
      </c>
      <c r="C54" s="469">
        <v>44018</v>
      </c>
      <c r="D54" s="467" t="s">
        <v>309</v>
      </c>
      <c r="E54" s="467" t="s">
        <v>310</v>
      </c>
      <c r="F54" s="467" t="s">
        <v>311</v>
      </c>
      <c r="G54" s="467"/>
      <c r="H54" s="467" t="s">
        <v>104</v>
      </c>
      <c r="I54" s="467" t="s">
        <v>200</v>
      </c>
      <c r="J54" s="468"/>
      <c r="K54" s="468">
        <v>97847383</v>
      </c>
      <c r="L54" s="200">
        <f t="shared" si="1"/>
        <v>-480651690.16646338</v>
      </c>
    </row>
    <row r="55" spans="1:14" ht="13.5" x14ac:dyDescent="0.25">
      <c r="A55" s="467" t="s">
        <v>106</v>
      </c>
      <c r="B55" s="467" t="s">
        <v>107</v>
      </c>
      <c r="C55" s="469">
        <v>44046</v>
      </c>
      <c r="D55" s="467" t="s">
        <v>292</v>
      </c>
      <c r="E55" s="467" t="s">
        <v>312</v>
      </c>
      <c r="F55" s="467" t="s">
        <v>294</v>
      </c>
      <c r="G55" s="467"/>
      <c r="H55" s="467" t="s">
        <v>104</v>
      </c>
      <c r="I55" s="467" t="s">
        <v>200</v>
      </c>
      <c r="J55" s="468"/>
      <c r="K55" s="468">
        <v>97847383</v>
      </c>
      <c r="L55" s="200">
        <f t="shared" si="1"/>
        <v>-382804307.16646338</v>
      </c>
    </row>
    <row r="56" spans="1:14" ht="13.5" x14ac:dyDescent="0.25">
      <c r="A56" s="467" t="s">
        <v>106</v>
      </c>
      <c r="B56" s="467" t="s">
        <v>107</v>
      </c>
      <c r="C56" s="469">
        <v>44069</v>
      </c>
      <c r="D56" s="467" t="s">
        <v>295</v>
      </c>
      <c r="E56" s="467" t="s">
        <v>313</v>
      </c>
      <c r="F56" s="467" t="s">
        <v>297</v>
      </c>
      <c r="G56" s="467"/>
      <c r="H56" s="467" t="s">
        <v>104</v>
      </c>
      <c r="I56" s="467" t="s">
        <v>200</v>
      </c>
      <c r="J56" s="468"/>
      <c r="K56" s="468">
        <v>67364134</v>
      </c>
      <c r="L56" s="200">
        <f t="shared" si="1"/>
        <v>-315440173.16646338</v>
      </c>
    </row>
    <row r="57" spans="1:14" ht="13.5" x14ac:dyDescent="0.25">
      <c r="A57" s="467" t="s">
        <v>106</v>
      </c>
      <c r="B57" s="467" t="s">
        <v>107</v>
      </c>
      <c r="C57" s="469">
        <v>44104</v>
      </c>
      <c r="D57" s="467" t="s">
        <v>298</v>
      </c>
      <c r="E57" s="467" t="s">
        <v>314</v>
      </c>
      <c r="F57" s="467" t="s">
        <v>300</v>
      </c>
      <c r="G57" s="467"/>
      <c r="H57" s="467"/>
      <c r="I57" s="467" t="s">
        <v>200</v>
      </c>
      <c r="J57" s="468"/>
      <c r="K57" s="468">
        <v>67364134</v>
      </c>
      <c r="L57" s="200">
        <f t="shared" si="1"/>
        <v>-248076039.16646338</v>
      </c>
    </row>
    <row r="58" spans="1:14" ht="13.5" x14ac:dyDescent="0.25">
      <c r="A58" s="467" t="s">
        <v>106</v>
      </c>
      <c r="B58" s="467" t="s">
        <v>107</v>
      </c>
      <c r="C58" s="469">
        <v>44141</v>
      </c>
      <c r="D58" s="467" t="s">
        <v>301</v>
      </c>
      <c r="E58" s="467" t="s">
        <v>315</v>
      </c>
      <c r="F58" s="467" t="s">
        <v>303</v>
      </c>
      <c r="G58" s="467"/>
      <c r="H58" s="467" t="s">
        <v>104</v>
      </c>
      <c r="I58" s="467" t="s">
        <v>200</v>
      </c>
      <c r="J58" s="468"/>
      <c r="K58" s="468">
        <v>67364134</v>
      </c>
      <c r="L58" s="200">
        <f t="shared" si="1"/>
        <v>-180711905.16646338</v>
      </c>
    </row>
    <row r="59" spans="1:14" ht="13.5" x14ac:dyDescent="0.25">
      <c r="A59" s="476" t="s">
        <v>106</v>
      </c>
      <c r="B59" s="476" t="s">
        <v>107</v>
      </c>
      <c r="C59" s="478">
        <v>44168</v>
      </c>
      <c r="D59" s="476" t="s">
        <v>323</v>
      </c>
      <c r="E59" s="476" t="s">
        <v>324</v>
      </c>
      <c r="F59" s="476" t="s">
        <v>325</v>
      </c>
      <c r="G59" s="476"/>
      <c r="H59" s="476"/>
      <c r="I59" s="476" t="s">
        <v>200</v>
      </c>
      <c r="J59" s="477"/>
      <c r="K59" s="477">
        <v>67364134</v>
      </c>
      <c r="L59" s="200">
        <f t="shared" si="1"/>
        <v>-113347771.16646338</v>
      </c>
    </row>
    <row r="60" spans="1:14" x14ac:dyDescent="0.2">
      <c r="C60" s="192"/>
      <c r="J60" s="394">
        <f>Összesítés!D81</f>
        <v>29010791</v>
      </c>
      <c r="K60" s="89"/>
      <c r="L60" s="200">
        <f t="shared" si="1"/>
        <v>-142358562.16646338</v>
      </c>
    </row>
    <row r="61" spans="1:14" ht="13.5" x14ac:dyDescent="0.25">
      <c r="A61" s="481" t="s">
        <v>106</v>
      </c>
      <c r="B61" s="481" t="s">
        <v>107</v>
      </c>
      <c r="C61" s="482">
        <v>44196</v>
      </c>
      <c r="D61" s="481" t="s">
        <v>327</v>
      </c>
      <c r="E61" s="481" t="s">
        <v>328</v>
      </c>
      <c r="F61" s="481" t="s">
        <v>329</v>
      </c>
      <c r="G61" s="481"/>
      <c r="H61" s="481"/>
      <c r="I61" s="481" t="s">
        <v>330</v>
      </c>
      <c r="J61" s="483">
        <v>32000000</v>
      </c>
      <c r="K61" s="89"/>
      <c r="L61" s="200">
        <f t="shared" si="1"/>
        <v>-174358562.16646338</v>
      </c>
    </row>
    <row r="62" spans="1:14" x14ac:dyDescent="0.2">
      <c r="C62" s="192"/>
      <c r="J62" s="89"/>
      <c r="K62" s="89"/>
    </row>
    <row r="63" spans="1:14" ht="13.5" x14ac:dyDescent="0.25">
      <c r="A63" s="193" t="s">
        <v>106</v>
      </c>
      <c r="B63" s="193" t="s">
        <v>107</v>
      </c>
      <c r="C63" s="193"/>
      <c r="D63" s="193"/>
      <c r="E63" s="193" t="s">
        <v>100</v>
      </c>
      <c r="F63" s="193"/>
      <c r="G63" s="193"/>
      <c r="H63" s="193"/>
      <c r="I63" s="193"/>
      <c r="J63" s="194">
        <f>SUM(J41:J62)</f>
        <v>1333780173.1664634</v>
      </c>
      <c r="K63" s="194">
        <f>SUM(K41:K61)</f>
        <v>1159421611</v>
      </c>
    </row>
    <row r="64" spans="1:14" s="22" customFormat="1" x14ac:dyDescent="0.2">
      <c r="A64" s="195" t="s">
        <v>106</v>
      </c>
      <c r="B64" s="195" t="s">
        <v>107</v>
      </c>
      <c r="C64" s="195"/>
      <c r="D64" s="195"/>
      <c r="E64" s="195" t="s">
        <v>101</v>
      </c>
      <c r="F64" s="195"/>
      <c r="G64" s="195"/>
      <c r="H64" s="195"/>
      <c r="I64" s="195"/>
      <c r="J64" s="196"/>
      <c r="K64" s="198">
        <f>+K63-J63</f>
        <v>-174358562.16646338</v>
      </c>
      <c r="L64" s="201">
        <f>-(Összesítés!Z22+Összesítés!Z23+Összesítés!Z24)</f>
        <v>72027046.16313386</v>
      </c>
      <c r="M64" s="199">
        <f>K64-L64</f>
        <v>-246385608.32959723</v>
      </c>
      <c r="N64" s="22" t="s">
        <v>176</v>
      </c>
    </row>
    <row r="65" spans="1:14" s="22" customFormat="1" x14ac:dyDescent="0.2">
      <c r="A65" s="195"/>
      <c r="B65" s="195"/>
      <c r="C65" s="195"/>
      <c r="D65" s="195"/>
      <c r="E65" s="195"/>
      <c r="F65" s="195"/>
      <c r="G65" s="195"/>
      <c r="H65" s="195"/>
      <c r="I65" s="195"/>
      <c r="J65" s="196"/>
      <c r="K65" s="198"/>
      <c r="L65" s="201"/>
      <c r="M65" s="199"/>
    </row>
    <row r="66" spans="1:14" ht="13.5" x14ac:dyDescent="0.25">
      <c r="A66" s="418" t="s">
        <v>108</v>
      </c>
      <c r="B66" s="418" t="s">
        <v>109</v>
      </c>
      <c r="C66" s="420">
        <v>43831</v>
      </c>
      <c r="D66" s="418" t="s">
        <v>266</v>
      </c>
      <c r="E66" s="418" t="s">
        <v>98</v>
      </c>
      <c r="F66" s="418" t="s">
        <v>98</v>
      </c>
      <c r="G66" s="418"/>
      <c r="H66" s="418"/>
      <c r="I66" s="418" t="s">
        <v>99</v>
      </c>
      <c r="J66" s="419"/>
      <c r="K66" s="419">
        <v>3214456</v>
      </c>
    </row>
    <row r="67" spans="1:14" s="397" customFormat="1" ht="13.5" x14ac:dyDescent="0.25">
      <c r="A67" s="418" t="s">
        <v>108</v>
      </c>
      <c r="B67" s="418" t="s">
        <v>109</v>
      </c>
      <c r="C67" s="420">
        <v>44001</v>
      </c>
      <c r="D67" s="418" t="s">
        <v>267</v>
      </c>
      <c r="E67" s="418" t="s">
        <v>268</v>
      </c>
      <c r="F67" s="418" t="s">
        <v>269</v>
      </c>
      <c r="G67" s="418"/>
      <c r="H67" s="418" t="s">
        <v>270</v>
      </c>
      <c r="I67" s="418" t="s">
        <v>200</v>
      </c>
      <c r="J67" s="419">
        <v>3214456</v>
      </c>
      <c r="K67" s="419"/>
      <c r="L67" s="200"/>
      <c r="M67" s="197"/>
    </row>
    <row r="68" spans="1:14" ht="13.5" x14ac:dyDescent="0.25">
      <c r="A68" s="421" t="s">
        <v>108</v>
      </c>
      <c r="B68" s="421" t="s">
        <v>109</v>
      </c>
      <c r="C68" s="421"/>
      <c r="D68" s="421"/>
      <c r="E68" s="421" t="s">
        <v>100</v>
      </c>
      <c r="F68" s="421"/>
      <c r="G68" s="421"/>
      <c r="H68" s="421"/>
      <c r="I68" s="421"/>
      <c r="J68" s="422">
        <v>3214456</v>
      </c>
      <c r="K68" s="422">
        <v>3214456</v>
      </c>
    </row>
    <row r="69" spans="1:14" ht="13.5" x14ac:dyDescent="0.25">
      <c r="A69" s="421" t="s">
        <v>108</v>
      </c>
      <c r="B69" s="421" t="s">
        <v>109</v>
      </c>
      <c r="C69" s="421"/>
      <c r="D69" s="421"/>
      <c r="E69" s="421" t="s">
        <v>101</v>
      </c>
      <c r="F69" s="421"/>
      <c r="G69" s="421"/>
      <c r="H69" s="421"/>
      <c r="I69" s="421"/>
      <c r="J69" s="422">
        <v>0</v>
      </c>
      <c r="K69" s="422"/>
    </row>
    <row r="70" spans="1:14" s="391" customFormat="1" ht="13.5" x14ac:dyDescent="0.25">
      <c r="A70" s="193"/>
      <c r="B70" s="193"/>
      <c r="C70" s="193"/>
      <c r="D70" s="193"/>
      <c r="E70" s="193"/>
      <c r="F70" s="193"/>
      <c r="G70" s="193"/>
      <c r="H70" s="193"/>
      <c r="I70" s="193"/>
      <c r="J70" s="194"/>
      <c r="K70" s="194"/>
      <c r="L70" s="200"/>
      <c r="M70" s="197"/>
    </row>
    <row r="71" spans="1:14" ht="13.5" x14ac:dyDescent="0.25">
      <c r="A71" s="423" t="s">
        <v>110</v>
      </c>
      <c r="B71" s="423" t="s">
        <v>111</v>
      </c>
      <c r="C71" s="425">
        <v>43831</v>
      </c>
      <c r="D71" s="423" t="s">
        <v>271</v>
      </c>
      <c r="E71" s="423" t="s">
        <v>98</v>
      </c>
      <c r="F71" s="423" t="s">
        <v>98</v>
      </c>
      <c r="G71" s="423"/>
      <c r="H71" s="423"/>
      <c r="I71" s="423" t="s">
        <v>99</v>
      </c>
      <c r="J71" s="424">
        <v>1013224</v>
      </c>
      <c r="K71" s="424"/>
    </row>
    <row r="72" spans="1:14" ht="13.5" x14ac:dyDescent="0.25">
      <c r="A72" s="423" t="s">
        <v>110</v>
      </c>
      <c r="B72" s="423" t="s">
        <v>111</v>
      </c>
      <c r="C72" s="425">
        <v>43951</v>
      </c>
      <c r="D72" s="423" t="s">
        <v>272</v>
      </c>
      <c r="E72" s="423" t="s">
        <v>201</v>
      </c>
      <c r="F72" s="423" t="s">
        <v>273</v>
      </c>
      <c r="G72" s="423"/>
      <c r="H72" s="423" t="s">
        <v>104</v>
      </c>
      <c r="I72" s="423" t="s">
        <v>113</v>
      </c>
      <c r="J72" s="424">
        <v>57639000</v>
      </c>
      <c r="K72" s="424"/>
    </row>
    <row r="73" spans="1:14" ht="13.5" x14ac:dyDescent="0.25">
      <c r="A73" s="423" t="s">
        <v>110</v>
      </c>
      <c r="B73" s="423" t="s">
        <v>111</v>
      </c>
      <c r="C73" s="425">
        <v>43951</v>
      </c>
      <c r="D73" s="423" t="s">
        <v>272</v>
      </c>
      <c r="E73" s="423" t="s">
        <v>201</v>
      </c>
      <c r="F73" s="423" t="s">
        <v>273</v>
      </c>
      <c r="G73" s="423"/>
      <c r="H73" s="423" t="s">
        <v>104</v>
      </c>
      <c r="I73" s="423" t="s">
        <v>112</v>
      </c>
      <c r="J73" s="424"/>
      <c r="K73" s="424">
        <v>58652236</v>
      </c>
    </row>
    <row r="74" spans="1:14" x14ac:dyDescent="0.2">
      <c r="C74" s="192"/>
      <c r="J74" s="89"/>
      <c r="K74" s="394">
        <f>-Összesítés!T26</f>
        <v>137025827.60931844</v>
      </c>
    </row>
    <row r="75" spans="1:14" x14ac:dyDescent="0.2">
      <c r="C75" s="192"/>
      <c r="J75" s="394">
        <f>Összesítés!N26</f>
        <v>117928960.46205175</v>
      </c>
      <c r="K75" s="89"/>
    </row>
    <row r="76" spans="1:14" x14ac:dyDescent="0.2">
      <c r="C76" s="192"/>
      <c r="J76" s="89"/>
      <c r="K76" s="89"/>
    </row>
    <row r="77" spans="1:14" x14ac:dyDescent="0.2">
      <c r="C77" s="192"/>
      <c r="J77" s="89"/>
      <c r="K77" s="89"/>
    </row>
    <row r="78" spans="1:14" ht="13.5" x14ac:dyDescent="0.25">
      <c r="A78" s="193" t="s">
        <v>110</v>
      </c>
      <c r="B78" s="193" t="s">
        <v>111</v>
      </c>
      <c r="C78" s="193"/>
      <c r="D78" s="193"/>
      <c r="E78" s="193" t="s">
        <v>100</v>
      </c>
      <c r="F78" s="193"/>
      <c r="G78" s="193"/>
      <c r="H78" s="193"/>
      <c r="I78" s="193"/>
      <c r="J78" s="194">
        <f>SUM(J71:J77)</f>
        <v>176581184.46205175</v>
      </c>
      <c r="K78" s="194">
        <f>SUM(K71:K77)</f>
        <v>195678063.60931844</v>
      </c>
    </row>
    <row r="79" spans="1:14" s="22" customFormat="1" ht="13.5" x14ac:dyDescent="0.25">
      <c r="A79" s="181" t="s">
        <v>110</v>
      </c>
      <c r="B79" s="181" t="s">
        <v>111</v>
      </c>
      <c r="C79" s="181"/>
      <c r="D79" s="181"/>
      <c r="E79" s="181" t="s">
        <v>101</v>
      </c>
      <c r="F79" s="181"/>
      <c r="G79" s="181"/>
      <c r="H79" s="181"/>
      <c r="I79" s="181"/>
      <c r="J79" s="182"/>
      <c r="K79" s="202">
        <f>+K78-J78</f>
        <v>19096879.147266686</v>
      </c>
      <c r="L79" s="201">
        <f>-Összesítés!Z26</f>
        <v>17036162.147266686</v>
      </c>
      <c r="M79" s="199">
        <f>K79-L79</f>
        <v>2060717</v>
      </c>
      <c r="N79" s="22" t="s">
        <v>176</v>
      </c>
    </row>
    <row r="80" spans="1:14" ht="13.5" x14ac:dyDescent="0.25">
      <c r="A80" s="426" t="s">
        <v>114</v>
      </c>
      <c r="B80" s="426" t="s">
        <v>115</v>
      </c>
      <c r="C80" s="428">
        <v>43831</v>
      </c>
      <c r="D80" s="426" t="s">
        <v>274</v>
      </c>
      <c r="E80" s="426" t="s">
        <v>98</v>
      </c>
      <c r="F80" s="426" t="s">
        <v>98</v>
      </c>
      <c r="G80" s="426"/>
      <c r="H80" s="426"/>
      <c r="I80" s="426" t="s">
        <v>99</v>
      </c>
      <c r="J80" s="427"/>
      <c r="K80" s="427">
        <v>69150324</v>
      </c>
    </row>
    <row r="81" spans="1:14" ht="13.5" x14ac:dyDescent="0.25">
      <c r="A81" s="426" t="s">
        <v>114</v>
      </c>
      <c r="B81" s="426" t="s">
        <v>115</v>
      </c>
      <c r="C81" s="428">
        <v>43951</v>
      </c>
      <c r="D81" s="426" t="s">
        <v>275</v>
      </c>
      <c r="E81" s="426" t="s">
        <v>116</v>
      </c>
      <c r="F81" s="426" t="s">
        <v>276</v>
      </c>
      <c r="G81" s="426"/>
      <c r="H81" s="426" t="s">
        <v>104</v>
      </c>
      <c r="I81" s="426" t="s">
        <v>117</v>
      </c>
      <c r="J81" s="427">
        <v>636943500</v>
      </c>
      <c r="K81" s="427"/>
    </row>
    <row r="82" spans="1:14" ht="13.5" x14ac:dyDescent="0.25">
      <c r="A82" s="426" t="s">
        <v>114</v>
      </c>
      <c r="B82" s="426" t="s">
        <v>115</v>
      </c>
      <c r="C82" s="428">
        <v>43951</v>
      </c>
      <c r="D82" s="426" t="s">
        <v>275</v>
      </c>
      <c r="E82" s="426" t="s">
        <v>116</v>
      </c>
      <c r="F82" s="426" t="s">
        <v>276</v>
      </c>
      <c r="G82" s="426"/>
      <c r="H82" s="426" t="s">
        <v>104</v>
      </c>
      <c r="I82" s="426" t="s">
        <v>118</v>
      </c>
      <c r="J82" s="427"/>
      <c r="K82" s="427">
        <v>567793213</v>
      </c>
    </row>
    <row r="83" spans="1:14" ht="13.5" x14ac:dyDescent="0.25">
      <c r="A83" s="345"/>
      <c r="B83" s="345"/>
      <c r="C83" s="347"/>
      <c r="D83" s="345"/>
      <c r="E83" s="345"/>
      <c r="F83" s="345"/>
      <c r="G83" s="345"/>
      <c r="H83" s="345"/>
      <c r="I83" s="345"/>
      <c r="J83" s="346"/>
      <c r="K83" s="346"/>
    </row>
    <row r="84" spans="1:14" ht="13.5" x14ac:dyDescent="0.25">
      <c r="A84" s="345"/>
      <c r="B84" s="345"/>
      <c r="C84" s="347"/>
      <c r="D84" s="345"/>
      <c r="E84" s="345"/>
      <c r="F84" s="345"/>
      <c r="G84" s="345"/>
      <c r="H84" s="345"/>
      <c r="I84" s="345"/>
      <c r="J84" s="346"/>
      <c r="K84" s="346"/>
    </row>
    <row r="85" spans="1:14" x14ac:dyDescent="0.2">
      <c r="C85" s="192"/>
      <c r="J85" s="89"/>
      <c r="K85" s="394">
        <f>-Összesítés!T17</f>
        <v>630762596.41316199</v>
      </c>
    </row>
    <row r="86" spans="1:14" x14ac:dyDescent="0.2">
      <c r="C86" s="192"/>
      <c r="J86" s="394">
        <f>Összesítés!N17</f>
        <v>511305075.91214997</v>
      </c>
      <c r="K86" s="89"/>
    </row>
    <row r="87" spans="1:14" ht="13.5" x14ac:dyDescent="0.25">
      <c r="A87" s="193" t="s">
        <v>114</v>
      </c>
      <c r="B87" s="193" t="s">
        <v>115</v>
      </c>
      <c r="C87" s="193"/>
      <c r="D87" s="193"/>
      <c r="E87" s="193" t="s">
        <v>100</v>
      </c>
      <c r="F87" s="193"/>
      <c r="G87" s="193"/>
      <c r="H87" s="193"/>
      <c r="I87" s="193"/>
      <c r="J87" s="194">
        <f>SUM(J80:J86)</f>
        <v>1148248575.9121499</v>
      </c>
      <c r="K87" s="194">
        <f>SUM(K80:K86)</f>
        <v>1267706133.413162</v>
      </c>
    </row>
    <row r="88" spans="1:14" s="22" customFormat="1" x14ac:dyDescent="0.2">
      <c r="A88" s="195" t="s">
        <v>114</v>
      </c>
      <c r="B88" s="195" t="s">
        <v>115</v>
      </c>
      <c r="C88" s="195"/>
      <c r="D88" s="195"/>
      <c r="E88" s="195" t="s">
        <v>101</v>
      </c>
      <c r="F88" s="195"/>
      <c r="G88" s="195"/>
      <c r="H88" s="195"/>
      <c r="I88" s="195"/>
      <c r="J88" s="196"/>
      <c r="K88" s="198">
        <f>+K87-J87</f>
        <v>119457557.50101209</v>
      </c>
      <c r="L88" s="201">
        <f>-Összesítés!Z17</f>
        <v>119457520.50101203</v>
      </c>
      <c r="M88" s="199">
        <f>K88-L88</f>
        <v>37.000000059604645</v>
      </c>
      <c r="N88" s="22" t="s">
        <v>176</v>
      </c>
    </row>
    <row r="89" spans="1:14" ht="13.5" x14ac:dyDescent="0.25">
      <c r="A89" s="429" t="s">
        <v>119</v>
      </c>
      <c r="B89" s="429" t="s">
        <v>120</v>
      </c>
      <c r="C89" s="431">
        <v>43831</v>
      </c>
      <c r="D89" s="429" t="s">
        <v>277</v>
      </c>
      <c r="E89" s="429" t="s">
        <v>98</v>
      </c>
      <c r="F89" s="429" t="s">
        <v>98</v>
      </c>
      <c r="G89" s="429"/>
      <c r="H89" s="429"/>
      <c r="I89" s="429" t="s">
        <v>99</v>
      </c>
      <c r="J89" s="430"/>
      <c r="K89" s="430">
        <v>110288526.98</v>
      </c>
    </row>
    <row r="90" spans="1:14" ht="13.5" x14ac:dyDescent="0.25">
      <c r="A90" s="429" t="s">
        <v>119</v>
      </c>
      <c r="B90" s="429" t="s">
        <v>120</v>
      </c>
      <c r="C90" s="431">
        <v>43951</v>
      </c>
      <c r="D90" s="429" t="s">
        <v>278</v>
      </c>
      <c r="E90" s="429" t="s">
        <v>121</v>
      </c>
      <c r="F90" s="429" t="s">
        <v>279</v>
      </c>
      <c r="G90" s="429"/>
      <c r="H90" s="429" t="s">
        <v>104</v>
      </c>
      <c r="I90" s="429" t="s">
        <v>122</v>
      </c>
      <c r="J90" s="430">
        <v>91955450</v>
      </c>
      <c r="K90" s="430"/>
    </row>
    <row r="91" spans="1:14" ht="13.5" x14ac:dyDescent="0.25">
      <c r="A91" s="429" t="s">
        <v>119</v>
      </c>
      <c r="B91" s="429" t="s">
        <v>120</v>
      </c>
      <c r="C91" s="431">
        <v>43951</v>
      </c>
      <c r="D91" s="429" t="s">
        <v>278</v>
      </c>
      <c r="E91" s="429" t="s">
        <v>121</v>
      </c>
      <c r="F91" s="429" t="s">
        <v>279</v>
      </c>
      <c r="G91" s="429"/>
      <c r="H91" s="429" t="s">
        <v>104</v>
      </c>
      <c r="I91" s="429" t="s">
        <v>123</v>
      </c>
      <c r="J91" s="430"/>
      <c r="K91" s="430">
        <v>76635020</v>
      </c>
    </row>
    <row r="92" spans="1:14" ht="13.5" x14ac:dyDescent="0.25">
      <c r="A92" s="429" t="s">
        <v>119</v>
      </c>
      <c r="B92" s="429" t="s">
        <v>120</v>
      </c>
      <c r="C92" s="431">
        <v>43951</v>
      </c>
      <c r="D92" s="429" t="s">
        <v>280</v>
      </c>
      <c r="E92" s="429" t="s">
        <v>202</v>
      </c>
      <c r="F92" s="429" t="s">
        <v>281</v>
      </c>
      <c r="G92" s="429"/>
      <c r="H92" s="429" t="s">
        <v>104</v>
      </c>
      <c r="I92" s="429" t="s">
        <v>122</v>
      </c>
      <c r="J92" s="430">
        <v>128668698</v>
      </c>
      <c r="K92" s="430"/>
    </row>
    <row r="93" spans="1:14" ht="13.5" x14ac:dyDescent="0.25">
      <c r="A93" s="429" t="s">
        <v>119</v>
      </c>
      <c r="B93" s="429" t="s">
        <v>120</v>
      </c>
      <c r="C93" s="431">
        <v>43951</v>
      </c>
      <c r="D93" s="429" t="s">
        <v>280</v>
      </c>
      <c r="E93" s="429" t="s">
        <v>202</v>
      </c>
      <c r="F93" s="429" t="s">
        <v>281</v>
      </c>
      <c r="G93" s="429"/>
      <c r="H93" s="429" t="s">
        <v>104</v>
      </c>
      <c r="I93" s="429" t="s">
        <v>123</v>
      </c>
      <c r="J93" s="430"/>
      <c r="K93" s="430">
        <v>97853045</v>
      </c>
    </row>
    <row r="94" spans="1:14" ht="13.5" x14ac:dyDescent="0.25">
      <c r="A94" s="429" t="s">
        <v>119</v>
      </c>
      <c r="B94" s="429" t="s">
        <v>120</v>
      </c>
      <c r="C94" s="431">
        <v>43951</v>
      </c>
      <c r="D94" s="429" t="s">
        <v>282</v>
      </c>
      <c r="E94" s="429" t="s">
        <v>203</v>
      </c>
      <c r="F94" s="429" t="s">
        <v>283</v>
      </c>
      <c r="G94" s="429"/>
      <c r="H94" s="429" t="s">
        <v>104</v>
      </c>
      <c r="I94" s="429" t="s">
        <v>122</v>
      </c>
      <c r="J94" s="430">
        <v>270453111</v>
      </c>
      <c r="K94" s="430"/>
    </row>
    <row r="95" spans="1:14" ht="13.5" x14ac:dyDescent="0.25">
      <c r="A95" s="429" t="s">
        <v>119</v>
      </c>
      <c r="B95" s="429" t="s">
        <v>120</v>
      </c>
      <c r="C95" s="431">
        <v>43951</v>
      </c>
      <c r="D95" s="429" t="s">
        <v>282</v>
      </c>
      <c r="E95" s="429" t="s">
        <v>203</v>
      </c>
      <c r="F95" s="429" t="s">
        <v>283</v>
      </c>
      <c r="G95" s="429"/>
      <c r="H95" s="429" t="s">
        <v>104</v>
      </c>
      <c r="I95" s="429" t="s">
        <v>123</v>
      </c>
      <c r="J95" s="430"/>
      <c r="K95" s="430">
        <v>268543034</v>
      </c>
    </row>
    <row r="96" spans="1:14" ht="13.5" x14ac:dyDescent="0.25">
      <c r="A96" s="429" t="s">
        <v>119</v>
      </c>
      <c r="B96" s="429" t="s">
        <v>120</v>
      </c>
      <c r="C96" s="431">
        <v>43951</v>
      </c>
      <c r="D96" s="429" t="s">
        <v>284</v>
      </c>
      <c r="E96" s="429" t="s">
        <v>204</v>
      </c>
      <c r="F96" s="429" t="s">
        <v>285</v>
      </c>
      <c r="G96" s="429"/>
      <c r="H96" s="429" t="s">
        <v>104</v>
      </c>
      <c r="I96" s="429" t="s">
        <v>122</v>
      </c>
      <c r="J96" s="430">
        <v>514101790</v>
      </c>
      <c r="K96" s="430"/>
    </row>
    <row r="97" spans="1:13" ht="13.5" x14ac:dyDescent="0.25">
      <c r="A97" s="429" t="s">
        <v>119</v>
      </c>
      <c r="B97" s="429" t="s">
        <v>120</v>
      </c>
      <c r="C97" s="431">
        <v>43951</v>
      </c>
      <c r="D97" s="429" t="s">
        <v>284</v>
      </c>
      <c r="E97" s="429" t="s">
        <v>204</v>
      </c>
      <c r="F97" s="429" t="s">
        <v>285</v>
      </c>
      <c r="G97" s="429"/>
      <c r="H97" s="429" t="s">
        <v>104</v>
      </c>
      <c r="I97" s="429" t="s">
        <v>123</v>
      </c>
      <c r="J97" s="430"/>
      <c r="K97" s="430">
        <v>451859424</v>
      </c>
    </row>
    <row r="98" spans="1:13" x14ac:dyDescent="0.2">
      <c r="C98" s="192"/>
      <c r="J98" s="89"/>
      <c r="K98" s="394">
        <f>-(Összesítés!T2+Összesítés!T3+Összesítés!T4+Összesítés!T5+Összesítés!T6+Összesítés!T7)</f>
        <v>953254598.03839111</v>
      </c>
    </row>
    <row r="99" spans="1:13" x14ac:dyDescent="0.2">
      <c r="C99" s="192"/>
      <c r="J99" s="394">
        <f>(Összesítés!N2+Összesítés!N3+Összesítés!N4+Összesítés!N5+Összesítés!N6+Összesítés!N7)</f>
        <v>804505819.09092188</v>
      </c>
      <c r="K99" s="89"/>
    </row>
    <row r="100" spans="1:13" x14ac:dyDescent="0.2">
      <c r="C100" s="192"/>
      <c r="J100" s="89"/>
      <c r="K100" s="89"/>
    </row>
    <row r="101" spans="1:13" x14ac:dyDescent="0.2">
      <c r="C101" s="192"/>
      <c r="J101" s="89"/>
      <c r="K101" s="89"/>
    </row>
    <row r="102" spans="1:13" x14ac:dyDescent="0.2">
      <c r="C102" s="192"/>
      <c r="J102" s="89"/>
      <c r="K102" s="89"/>
    </row>
    <row r="103" spans="1:13" x14ac:dyDescent="0.2">
      <c r="C103" s="192"/>
      <c r="J103" s="89"/>
      <c r="K103" s="89"/>
    </row>
    <row r="104" spans="1:13" x14ac:dyDescent="0.2">
      <c r="C104" s="192"/>
      <c r="J104" s="89"/>
      <c r="K104" s="89"/>
    </row>
    <row r="105" spans="1:13" x14ac:dyDescent="0.2">
      <c r="C105" s="192"/>
      <c r="J105" s="89"/>
      <c r="K105" s="89"/>
    </row>
    <row r="106" spans="1:13" x14ac:dyDescent="0.2">
      <c r="C106" s="192"/>
      <c r="J106" s="89"/>
      <c r="K106" s="89"/>
    </row>
    <row r="107" spans="1:13" x14ac:dyDescent="0.2">
      <c r="C107" s="192"/>
      <c r="J107" s="89"/>
      <c r="K107" s="89"/>
    </row>
    <row r="108" spans="1:13" x14ac:dyDescent="0.2">
      <c r="C108" s="192"/>
      <c r="J108" s="89"/>
      <c r="K108" s="89"/>
    </row>
    <row r="109" spans="1:13" x14ac:dyDescent="0.2">
      <c r="C109" s="192"/>
      <c r="J109" s="89"/>
      <c r="K109" s="89"/>
    </row>
    <row r="110" spans="1:13" x14ac:dyDescent="0.2">
      <c r="C110" s="192"/>
      <c r="J110" s="89"/>
      <c r="K110" s="89"/>
    </row>
    <row r="111" spans="1:13" ht="13.5" x14ac:dyDescent="0.25">
      <c r="A111" s="193" t="s">
        <v>119</v>
      </c>
      <c r="B111" s="193" t="s">
        <v>120</v>
      </c>
      <c r="C111" s="193"/>
      <c r="D111" s="193"/>
      <c r="E111" s="193" t="s">
        <v>100</v>
      </c>
      <c r="F111" s="193"/>
      <c r="G111" s="193"/>
      <c r="H111" s="193"/>
      <c r="I111" s="193"/>
      <c r="J111" s="194">
        <f>SUM(J89:J110)</f>
        <v>1809684868.0909219</v>
      </c>
      <c r="K111" s="194">
        <f>SUM(K89:K110)</f>
        <v>1958433648.0183911</v>
      </c>
    </row>
    <row r="112" spans="1:13" s="22" customFormat="1" x14ac:dyDescent="0.2">
      <c r="A112" s="195" t="s">
        <v>119</v>
      </c>
      <c r="B112" s="195" t="s">
        <v>120</v>
      </c>
      <c r="C112" s="195"/>
      <c r="D112" s="195"/>
      <c r="E112" s="195" t="s">
        <v>101</v>
      </c>
      <c r="F112" s="195"/>
      <c r="G112" s="195"/>
      <c r="H112" s="195"/>
      <c r="I112" s="195"/>
      <c r="J112" s="196"/>
      <c r="K112" s="198">
        <f>+K111-J111</f>
        <v>148748779.92746925</v>
      </c>
      <c r="L112" s="201">
        <f>-(Összesítés!Z2+Összesítés!Z3+Összesítés!Z4+Összesítés!Z5+Összesítés!Z6+Összesítés!Z7)</f>
        <v>148748778.94746926</v>
      </c>
      <c r="M112" s="199">
        <f>K112-L112</f>
        <v>0.97999998927116394</v>
      </c>
    </row>
  </sheetData>
  <mergeCells count="1">
    <mergeCell ref="A2:K2"/>
  </mergeCells>
  <pageMargins left="0.7" right="0.7" top="0.75" bottom="0.75" header="0.3" footer="0.3"/>
  <pageSetup paperSize="8" scale="88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</vt:i4>
      </vt:variant>
    </vt:vector>
  </HeadingPairs>
  <TitlesOfParts>
    <vt:vector size="12" baseType="lpstr">
      <vt:lpstr>kompenzáció elsz</vt:lpstr>
      <vt:lpstr>Összesítés</vt:lpstr>
      <vt:lpstr>Várható bér különbözet</vt:lpstr>
      <vt:lpstr>Terv_tény vagyongazd</vt:lpstr>
      <vt:lpstr>Terv_tény parkolás</vt:lpstr>
      <vt:lpstr>Terv_tény piac</vt:lpstr>
      <vt:lpstr>Terv_tény településüz</vt:lpstr>
      <vt:lpstr>Terv_tény intézmény</vt:lpstr>
      <vt:lpstr>támogatás elsz 478 fők</vt:lpstr>
      <vt:lpstr>Összesítés!Nyomtatási_cím</vt:lpstr>
      <vt:lpstr>Összesítés!Nyomtatási_terület</vt:lpstr>
      <vt:lpstr>'Terv_tény településüz'!Nyomtatási_terület</vt:lpstr>
    </vt:vector>
  </TitlesOfParts>
  <Company>ProgEn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Magonyné Szabó Melinda</dc:creator>
  <cp:lastModifiedBy>Hruska Viktor</cp:lastModifiedBy>
  <cp:lastPrinted>2022-05-13T06:45:06Z</cp:lastPrinted>
  <dcterms:created xsi:type="dcterms:W3CDTF">1998-12-10T13:47:19Z</dcterms:created>
  <dcterms:modified xsi:type="dcterms:W3CDTF">2022-05-23T15:21:29Z</dcterms:modified>
</cp:coreProperties>
</file>