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WORK\Honlap\Pályázat\2023_04_11\"/>
    </mc:Choice>
  </mc:AlternateContent>
  <xr:revisionPtr revIDLastSave="0" documentId="8_{D7F3B35F-D9AC-4425-AFC9-4112F3ABC14F}" xr6:coauthVersionLast="47" xr6:coauthVersionMax="47" xr10:uidLastSave="{00000000-0000-0000-0000-000000000000}"/>
  <bookViews>
    <workbookView xWindow="28680" yWindow="-120" windowWidth="29040" windowHeight="15840" firstSheet="9" activeTab="9"/>
  </bookViews>
  <sheets>
    <sheet name="Záradék" sheetId="18" r:id="rId1"/>
    <sheet name="Összesítő" sheetId="17" r:id="rId2"/>
    <sheet name="Bontás, építőanyagok újrahaszno" sheetId="16" r:id="rId3"/>
    <sheet name="Felvonulási létesítmények" sheetId="15" r:id="rId4"/>
    <sheet name="Költségtérítések" sheetId="14" r:id="rId5"/>
    <sheet name="Irtás, föld- és sziklamunka" sheetId="13" r:id="rId6"/>
    <sheet name="Előregyártott épületszerkezeti " sheetId="12" r:id="rId7"/>
    <sheet name="Falazás és egyéb kőművesmunka" sheetId="11" r:id="rId8"/>
    <sheet name="Vakolás és rabicolás" sheetId="10" r:id="rId9"/>
    <sheet name="Szárazépítés" sheetId="9" r:id="rId10"/>
    <sheet name="Hideg- és melegburkolatok készí" sheetId="8" r:id="rId11"/>
    <sheet name="Fa- és műanyag szerkezet elhely" sheetId="7" r:id="rId12"/>
    <sheet name="Felületképzés" sheetId="6" r:id="rId13"/>
    <sheet name="Elektromosenergia-ellátás, vill" sheetId="5" r:id="rId14"/>
    <sheet name="Épületgépészeti csővezeték szer" sheetId="4" r:id="rId15"/>
    <sheet name="Épületgépészeti szerelvények és" sheetId="3" r:id="rId16"/>
    <sheet name="Takarítási munka" sheetId="1" r:id="rId17"/>
    <sheet name="Mobiliák" sheetId="19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7" l="1"/>
  <c r="H2" i="19"/>
  <c r="I2" i="19"/>
  <c r="I3" i="19" s="1"/>
  <c r="C17" i="17" s="1"/>
  <c r="H3" i="19"/>
  <c r="I2" i="1"/>
  <c r="I3" i="1"/>
  <c r="C16" i="17" s="1"/>
  <c r="H2" i="1"/>
  <c r="H3" i="1"/>
  <c r="B16" i="17" s="1"/>
  <c r="I5" i="3"/>
  <c r="H5" i="3"/>
  <c r="I4" i="3"/>
  <c r="H4" i="3"/>
  <c r="I3" i="3"/>
  <c r="I6" i="3" s="1"/>
  <c r="C15" i="17" s="1"/>
  <c r="H3" i="3"/>
  <c r="I2" i="3"/>
  <c r="H2" i="3"/>
  <c r="H6" i="3" s="1"/>
  <c r="B15" i="17" s="1"/>
  <c r="I4" i="4"/>
  <c r="H4" i="4"/>
  <c r="I3" i="4"/>
  <c r="H3" i="4"/>
  <c r="I2" i="4"/>
  <c r="I5" i="4" s="1"/>
  <c r="C14" i="17" s="1"/>
  <c r="H2" i="4"/>
  <c r="H5" i="4" s="1"/>
  <c r="B14" i="17" s="1"/>
  <c r="I4" i="5"/>
  <c r="I5" i="5" s="1"/>
  <c r="C13" i="17" s="1"/>
  <c r="H4" i="5"/>
  <c r="H5" i="5"/>
  <c r="B13" i="17" s="1"/>
  <c r="I3" i="5"/>
  <c r="H3" i="5"/>
  <c r="I2" i="5"/>
  <c r="H2" i="5"/>
  <c r="I10" i="6"/>
  <c r="H10" i="6"/>
  <c r="I9" i="6"/>
  <c r="H9" i="6"/>
  <c r="I8" i="6"/>
  <c r="H8" i="6"/>
  <c r="I7" i="6"/>
  <c r="H7" i="6"/>
  <c r="I6" i="6"/>
  <c r="H6" i="6"/>
  <c r="I5" i="6"/>
  <c r="H5" i="6"/>
  <c r="I4" i="6"/>
  <c r="H4" i="6"/>
  <c r="I3" i="6"/>
  <c r="H3" i="6"/>
  <c r="H11" i="6"/>
  <c r="B12" i="17" s="1"/>
  <c r="I2" i="6"/>
  <c r="I11" i="6" s="1"/>
  <c r="C12" i="17" s="1"/>
  <c r="H2" i="6"/>
  <c r="I5" i="7"/>
  <c r="H5" i="7"/>
  <c r="I4" i="7"/>
  <c r="H4" i="7"/>
  <c r="I3" i="7"/>
  <c r="H3" i="7"/>
  <c r="I2" i="7"/>
  <c r="I6" i="7" s="1"/>
  <c r="C11" i="17" s="1"/>
  <c r="H2" i="7"/>
  <c r="I8" i="8"/>
  <c r="H8" i="8"/>
  <c r="I7" i="8"/>
  <c r="H7" i="8"/>
  <c r="I6" i="8"/>
  <c r="H6" i="8"/>
  <c r="I5" i="8"/>
  <c r="H5" i="8"/>
  <c r="I4" i="8"/>
  <c r="H4" i="8"/>
  <c r="H9" i="8"/>
  <c r="B10" i="17" s="1"/>
  <c r="I3" i="8"/>
  <c r="H3" i="8"/>
  <c r="I2" i="8"/>
  <c r="I9" i="8" s="1"/>
  <c r="C10" i="17" s="1"/>
  <c r="H2" i="8"/>
  <c r="I2" i="9"/>
  <c r="I3" i="9"/>
  <c r="C9" i="17" s="1"/>
  <c r="H2" i="9"/>
  <c r="H3" i="9"/>
  <c r="B9" i="17" s="1"/>
  <c r="I6" i="10"/>
  <c r="H6" i="10"/>
  <c r="I5" i="10"/>
  <c r="H5" i="10"/>
  <c r="I4" i="10"/>
  <c r="H4" i="10"/>
  <c r="I3" i="10"/>
  <c r="H3" i="10"/>
  <c r="I2" i="10"/>
  <c r="I7" i="10" s="1"/>
  <c r="C8" i="17" s="1"/>
  <c r="H2" i="10"/>
  <c r="H7" i="10"/>
  <c r="B8" i="17" s="1"/>
  <c r="I2" i="11"/>
  <c r="I3" i="11" s="1"/>
  <c r="C7" i="17" s="1"/>
  <c r="H2" i="11"/>
  <c r="H3" i="11" s="1"/>
  <c r="B7" i="17" s="1"/>
  <c r="I2" i="12"/>
  <c r="I3" i="12" s="1"/>
  <c r="C6" i="17" s="1"/>
  <c r="H2" i="12"/>
  <c r="H3" i="12"/>
  <c r="B6" i="17" s="1"/>
  <c r="I3" i="13"/>
  <c r="H3" i="13"/>
  <c r="I2" i="13"/>
  <c r="I4" i="13"/>
  <c r="C5" i="17" s="1"/>
  <c r="H2" i="13"/>
  <c r="H4" i="13" s="1"/>
  <c r="B5" i="17" s="1"/>
  <c r="I3" i="14"/>
  <c r="H3" i="14"/>
  <c r="I2" i="14"/>
  <c r="I4" i="14" s="1"/>
  <c r="C4" i="17" s="1"/>
  <c r="H2" i="14"/>
  <c r="H4" i="14" s="1"/>
  <c r="B4" i="17" s="1"/>
  <c r="I5" i="15"/>
  <c r="H5" i="15"/>
  <c r="I4" i="15"/>
  <c r="H4" i="15"/>
  <c r="I3" i="15"/>
  <c r="H3" i="15"/>
  <c r="I2" i="15"/>
  <c r="I6" i="15" s="1"/>
  <c r="C3" i="17" s="1"/>
  <c r="H2" i="15"/>
  <c r="H6" i="15" s="1"/>
  <c r="B3" i="17" s="1"/>
  <c r="H4" i="16"/>
  <c r="B2" i="17" s="1"/>
  <c r="I3" i="16"/>
  <c r="H3" i="16"/>
  <c r="I2" i="16"/>
  <c r="I4" i="16" s="1"/>
  <c r="C2" i="17" s="1"/>
  <c r="H2" i="16"/>
  <c r="H6" i="7"/>
  <c r="B11" i="17" s="1"/>
  <c r="B18" i="17" l="1"/>
  <c r="B20" i="17" s="1"/>
  <c r="B21" i="17" s="1"/>
  <c r="C24" i="18"/>
  <c r="C25" i="18" s="1"/>
  <c r="C26" i="18" s="1"/>
  <c r="D24" i="18"/>
  <c r="D25" i="18" s="1"/>
  <c r="C18" i="17"/>
  <c r="C27" i="18" l="1"/>
  <c r="C28" i="18" s="1"/>
</calcChain>
</file>

<file path=xl/sharedStrings.xml><?xml version="1.0" encoding="utf-8"?>
<sst xmlns="http://schemas.openxmlformats.org/spreadsheetml/2006/main" count="365" uniqueCount="163">
  <si>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</si>
  <si>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</si>
  <si>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</si>
  <si>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</si>
  <si>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</si>
  <si>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</si>
  <si>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</si>
  <si>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</si>
  <si>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</si>
  <si>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</si>
  <si>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</si>
  <si>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</si>
  <si>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m3</t>
  </si>
  <si>
    <t>Vegyes építési- bontási törmelék berakása konténerbe gépi erővel, kiegészítő kézi munkával</t>
  </si>
  <si>
    <t>Munkanem összesen:</t>
  </si>
  <si>
    <t>Bontás, építőanyagok újrahasznosítása</t>
  </si>
  <si>
    <t>12-004-1.2.1-0120107</t>
  </si>
  <si>
    <t>m</t>
  </si>
  <si>
    <t>Víznyerés nyomócső szereléssel varrat nélküli horganyzott acélcsőből, szabadon szerelve, DN 50-ig Horganyzott acélcső, A 37X, 1/2"</t>
  </si>
  <si>
    <t>12-004-5.1</t>
  </si>
  <si>
    <t>db</t>
  </si>
  <si>
    <t>Meglévő közművezetékek felfüggesztése, üzembiztosítása, betoncső, kábel tömbcsatorna elhelyezése</t>
  </si>
  <si>
    <t>12-005-8.1</t>
  </si>
  <si>
    <t>Felvonulási csatlakozóhely főkapcsolóval világítási és erőátviteli mérőhely részére</t>
  </si>
  <si>
    <t>12-005-9.3</t>
  </si>
  <si>
    <t>Világítás fényszóróval</t>
  </si>
  <si>
    <t>Felvonulási létesítmények</t>
  </si>
  <si>
    <t>19-031-1</t>
  </si>
  <si>
    <t>Statikai vizsgálat készítése</t>
  </si>
  <si>
    <t>19-090-1</t>
  </si>
  <si>
    <t>Építmények átadás előtti utolsó takarítása (pipere)</t>
  </si>
  <si>
    <t>Költségtérítések</t>
  </si>
  <si>
    <t>21-011-11.4</t>
  </si>
  <si>
    <t>Építési törmelék konténeres elszállítása, lerakása, lerakóhelyi díjjal, 6,0 m³-es konténerbe</t>
  </si>
  <si>
    <t>21-011-12</t>
  </si>
  <si>
    <t>Munkahelyi depóniából építési törmelék konténerbe rakása,  kézi erővel, önálló munka esetén elszámolva, konténer szállítás nélkül</t>
  </si>
  <si>
    <t>Irtás, föld- és sziklamunka</t>
  </si>
  <si>
    <t>32-002-2.1.1-0120001</t>
  </si>
  <si>
    <t>Előregyártott nyomottöv nélküli nyílásáthidaló elhelyezése, tartószerkezetre, csomóponti kötés nélkül,falazat szélességű áthidaló elemekből vagy több elem egymás mellé sorolásával, a teherhordó falváll előkészítésével, az áthidaló elemek ideiglenes alátámasztásával, kiegészítő hőszigetelés elhelyezése nélkül, 0,07 t/db tömegig, égetett agyag-kerámia köpenyes nyílásáthidaló gerenda POROTHERM A-12 kerámia burkolatú nyílásáthidaló, 1,00 m</t>
  </si>
  <si>
    <t>Előregyártott épületszerkezeti elem elhelyezése és szerelése</t>
  </si>
  <si>
    <t>33-000-21.1.1.2.3.1</t>
  </si>
  <si>
    <t>m2</t>
  </si>
  <si>
    <t>Válaszfal bontása, égetett agyag-kerámia termékekből, erősítő pillérrel vagy erősítő pillér nélkül falazva, üreges kerámia válaszfaltéglából, 12 cm vastagságig, falazó, cementes mészhabarcsból falazva</t>
  </si>
  <si>
    <t>Falazás és egyéb kőművesmunka</t>
  </si>
  <si>
    <t>36-000-1.1.1</t>
  </si>
  <si>
    <t>Vakolat leverése oldalfalról vagy mennyezetről 1,5 cm vastagságig falazó, cementes mészhabarcs</t>
  </si>
  <si>
    <t>36-002-1</t>
  </si>
  <si>
    <t>Felület portalanítása, előnedvesítése porlasztott vízsugárral, vakolás előtt</t>
  </si>
  <si>
    <t>36-003-1.1.1.1.1-0415511</t>
  </si>
  <si>
    <t>Oldalfalvakolat készítése, kézi felhordással, zsákos kiszerelésű szárazhabarcsból, sima, normál mész-cement vakolat, 1 cm vastagságban Baumit Manu 1, mész-cement alapvakolat, Cikkszám: 152218</t>
  </si>
  <si>
    <t>36-011-6-0149102</t>
  </si>
  <si>
    <t>Üvegszövet háló elhelyezése, függőleges, vízszintes, ferde vagy íves felületen MASTERPLAST Masternet Solid White, alkáliálló bevonattal ellátott üvegszövet háló, 145 g/m2 5x5 mm, Cikkszám: 0102-945WH100</t>
  </si>
  <si>
    <t>36-051-1.1-0192511</t>
  </si>
  <si>
    <t>Beltéri vakolóprofilok elhelyezése, horganyzott acélból, alumíniumból, polisztirolból, rozsdamentes acélból, 1 - 20 mm vakolatvastagsághoz, pozitív sarkokra MASTERPLAST Masterprofil belső sarokvakoló profil pozitív sarokra, horganyzott acél 2,75 m, Cikkszám: 0801-00275000</t>
  </si>
  <si>
    <t>Vakolás és rabicolás</t>
  </si>
  <si>
    <t>39-001-29.1.3-0120021</t>
  </si>
  <si>
    <t>CW fém vázszerkezetre szerelt válaszfal 2 rtg. impregnált  és 2 rtg. normál, 12,5 mm vtg. gipszkarton borítással, hőszigeteléssel, csavarfejek és illesztések glettelve (Q2), egyszeres, CW 100 tartóvázzal Rigips Glasroc H Ocean vízálló építőlemez, 12,5 mm, ásványi szálas hőszigetelés</t>
  </si>
  <si>
    <t>Szárazépítés</t>
  </si>
  <si>
    <t>42-000-2.2</t>
  </si>
  <si>
    <t>Lapburkolatok bontása, fal-, pillér- és oszlopburkolat, bármely méretű mozaik, kőagyag és csempe</t>
  </si>
  <si>
    <t>42-000-3.5</t>
  </si>
  <si>
    <t>Fa-, hézagmentes műanyag- és szőnyegburkolatok bontása, PVC falszegély</t>
  </si>
  <si>
    <t>42-000-3.8</t>
  </si>
  <si>
    <t>Fa-, hézagmentes műanyag- és szőnyegburkolatok bontása, szalagparketta, laminált padló</t>
  </si>
  <si>
    <t>42-042-8.6-0315516</t>
  </si>
  <si>
    <t>LVT burkolat fektetése szabványos, kiegyenlített aljzatra, vinyl lapokból, ragasztás nélküli click rendszerű Magicfloor CVC click Vinyl 55 padlólap 0,55 mm koptatóréteggel, 33/41 kopásállóság, 3,5mm vastagság, aljzatkiegyelített felületre párazáró 2mm-es hablemezre fektetve, klikkes kialakítás, Csz.: MG Floor CVC click 55</t>
  </si>
  <si>
    <t>42-042-29.3.1.1</t>
  </si>
  <si>
    <t>Alátétlemez fektetése szabványos, kiegyenlített aljzatra, LVT rugalmas burkolat alá, hangcsillapított alátét lemez, LVT ragasztóval, 4 mm lemez vastagságig</t>
  </si>
  <si>
    <t>42-042-31.3.4</t>
  </si>
  <si>
    <t>Lábazat kialakítása, linóleum burkolatból, ráültetett lábazat készítése saját anyagából</t>
  </si>
  <si>
    <t>42-071-15.1-0156281</t>
  </si>
  <si>
    <t>Átmeneti és parkettalezáró elemek elhelyezése, natúr-, arany és bronz eloxált alumíniumból, szintbeli burkolatváltások esetén, meglévő aljzaton SALAG S13 parketta vágzáró profil alumíniumból, öntapadós kivitelben, h: 1,80 m, befoglaló méret: 8,75 mm eloxált ezüst, arany, bronz, pezsgő színekben</t>
  </si>
  <si>
    <t>Hideg- és melegburkolatok készítése, aljzat előkészítés</t>
  </si>
  <si>
    <t>44-000-1.1</t>
  </si>
  <si>
    <t>m²</t>
  </si>
  <si>
    <t>Fa vagy műanyag nyílászáró szerkezetek bontása, ajtó, ablak vagy kapu, 2,00 m²-ig</t>
  </si>
  <si>
    <t>44-001-1.1.1.1-0131032</t>
  </si>
  <si>
    <t>Fa beltéri nyílászárók elhelyezése, előre kihagyott falnyílásba, utólagos elhelyezéssel, tömítés nélkül, (szerelvényezve, finom beállítással), MDF vagy keményhéjszerkezetes ajtó, 6,00 m kerületig Beltéri kazettás ajtó, tele lemezelt, egyszárnyú, MDF tokkal, kilincs nélkül, 75x210 cm</t>
  </si>
  <si>
    <t>44-090-34.3</t>
  </si>
  <si>
    <t>Fa- és műanyag szerkezet elhelyezése</t>
  </si>
  <si>
    <t>47-000-1.3.1.1</t>
  </si>
  <si>
    <t>Belső festéseknél felület előkészítése, részmunkák; vizes diszperziós falfesték lekaparása, bármilyen padozatú helységben, tagolatlan felületen</t>
  </si>
  <si>
    <t>47-000-1.7.1.1</t>
  </si>
  <si>
    <t>100 m2</t>
  </si>
  <si>
    <t>Belső festéseknél felület előkészítése, részmunkák; előfestés, bármilyen padozatú helyiségben, tagolatlan felületen</t>
  </si>
  <si>
    <t>47-000-1.21.7.1.1-0419504</t>
  </si>
  <si>
    <t>Belső festéseknél felület előkészítése, részmunkák; glettelés, gipszes glettel, vakolt felületen, tagolatlan felületen POLI-FARBE glettgipsz extra 3-10, gipszes beltéri glettanyag, fehér</t>
  </si>
  <si>
    <t>47-000-1.21.7.1.1-0446413</t>
  </si>
  <si>
    <t>Belső festéseknél felület előkészítése, részmunkák; glettelés, gipszes glettel, vakolt felületen, tagolatlan felületen METON 0-30 Gips glett, fehér, nagy szilárdságú glettelő vakolat 6-30 mm rétegvastagságig, festhető és tapétázható, kizárólag beltéri felhasználásra, Cikkszám: 6231</t>
  </si>
  <si>
    <t>47-000-7.3.2-0150112</t>
  </si>
  <si>
    <t>Fafelületek mázolásának előkészítő és részmunkái; simító tapaszolás fafelületen, egyszeri és minden további, tagolt felületen Trinát Mestertapasz, EAN: 5995061609390</t>
  </si>
  <si>
    <t>47-011-3.3.1.3.1-0160751</t>
  </si>
  <si>
    <t>Szilikátfestések, szol-szilikát, alkáli vízüveg és kovaszol kötőanyagú beltéri falfesték, új vagy régi lekapart, előkészített felületen, gipszlapokon, gipsz építőlapokon, 2 rétegben, tagolatlan sima felületen Caparol Histolith® PremiumSilikat legmagasabb minőségű, dörzsálló Sol-Silikát beltéri falfesték, tompa matt, sd&lt;0,01m, fehér</t>
  </si>
  <si>
    <t>47-031-1.5.1.2-0130361</t>
  </si>
  <si>
    <t>Belső fafelületek zománclakkozása, műgyantabázisú (alkid) oldószertartalmú zománccal, tagolt felületen Trinát zománc, magasfényű, fehér 100, EAN: 5995061119035</t>
  </si>
  <si>
    <t>47-031-3.1.1.2-0130701</t>
  </si>
  <si>
    <t>Külső fafelületek alapmázolása, műgyantabázisú (alkid) oldószertartalmú alapozóval, tagolt felületen Trinát univerzális alapozó, fehér 100, EAN: 5995061117055</t>
  </si>
  <si>
    <t>47-031-3.5.1.2-0130361</t>
  </si>
  <si>
    <t>Külső fafelületek zománclakkozása, műgyantabázisú (alkid) oldószertartalmú zománccal, tagolt felületen Trinát zománc, magasfényű, fehér 100, EAN: 5995061119035</t>
  </si>
  <si>
    <t>Felületképzés</t>
  </si>
  <si>
    <t>71-000-1.13</t>
  </si>
  <si>
    <t>Vezetékek, kábelek és szerelvények bontása; mindennemű fényforrás és lámpatest leszerelése</t>
  </si>
  <si>
    <t>Elektromosenergia-ellátás, villanyszerelés</t>
  </si>
  <si>
    <t>81-000-1.6</t>
  </si>
  <si>
    <t>Csővezetékek bontása, vízvezeték elzárás és nyitás, javítási munkák előtt és után</t>
  </si>
  <si>
    <t>81-001-1.6.1.3.2.1.1-0220952</t>
  </si>
  <si>
    <t>Ivóvíz vezeték, Horganyzott cső szerelése, menetes kötésekkel, csőidomok elhelyezése, egycsatlakozású csőidomok belső menettel, DN 50 méretig, DN 8-DN 10 között Horganyzott zárókupak, ÁSZ 300, 3/8"</t>
  </si>
  <si>
    <t>81-004-1.4.1.1.2.1.1-0210016</t>
  </si>
  <si>
    <t>Fűtési vezeték, Fekete acélcső szerelése, hegesztett kötésekkel, tartószerkezettel, szakaszos nyomáspróbával, szabadon, horonyba vagy padlócsatornába, irányváltozás csőívvel, csőátmérő DN 100 méretig, DN 32-40 Hosszvarratos, hegesztett, fekete acélcső, sima, A37X, 5/4"</t>
  </si>
  <si>
    <t>Épületgépészeti csővezeték szerelése</t>
  </si>
  <si>
    <t>82-000-3.3</t>
  </si>
  <si>
    <t>Vízellátás berendezési tárgyak leszerelése, mosogatók</t>
  </si>
  <si>
    <t>82-004-1.1-0016911</t>
  </si>
  <si>
    <t>Elektromos melegvíztermelő (átfolyós vagy tárolós) berendezés elhelyezése, tartozékokkal, szerelvényekkel, vízoldali bekötéssel,elektromos bekötés nélkül, 20 literig Stiebel Eltron ESH 5 U-N Trend + csaptelep nyílt rendszerű (nyomásmentes) vízmelegítő, pult alatti telepítéshez, tömlőcsatlakozással (230 V), 2 kW, 5 L, Cikkszám: 201387</t>
  </si>
  <si>
    <t>82-012-4.1.1.6-0441469</t>
  </si>
  <si>
    <t>Acéllemez kompakt lapradiátor elhelyezése, széthordással, tartókkal, bekötéssel,  beépített szeleptesttel, 1 soros, 1600 mm-ig, 900 mm DUNATERM VK JOBBOS 11 900-1200 beépített szelepes lapradiátor szelepbetéttel típus: 11, (HxL): 900x1200, hőleadás 1663W (75/65/20°C), Csz.: DTV-EK9012</t>
  </si>
  <si>
    <t>Épületgépészeti szerelvények és berendezések szerelése</t>
  </si>
  <si>
    <t>90-008-1-0110202</t>
  </si>
  <si>
    <t>Festés előtt burkolatok takarásának készítése Takarás készítése fóliával</t>
  </si>
  <si>
    <t>Takarítási munka</t>
  </si>
  <si>
    <t>Összesen:</t>
  </si>
  <si>
    <t>.</t>
  </si>
  <si>
    <t xml:space="preserve">Név :                                  </t>
  </si>
  <si>
    <t xml:space="preserve">                                       </t>
  </si>
  <si>
    <t xml:space="preserve">Cím :                                  </t>
  </si>
  <si>
    <t xml:space="preserve"> Kelt:      20.. év...........hó...nap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</si>
  <si>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</si>
  <si>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</si>
  <si>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</si>
  <si>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</si>
  <si>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</si>
  <si>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                                                                              </t>
  </si>
  <si>
    <t xml:space="preserve">Készült: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</si>
  <si>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</si>
  <si>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</si>
  <si>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</si>
  <si>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</si>
  <si>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</si>
  <si>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</si>
  <si>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</si>
  <si>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</si>
  <si>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</si>
  <si>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</si>
  <si>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Irodabútor elszállítás, deponálás, visszaszállítás</t>
  </si>
  <si>
    <t>r.óra</t>
  </si>
  <si>
    <t>K-02-030-5.1</t>
  </si>
  <si>
    <t>02-030</t>
  </si>
  <si>
    <t>K-71-010-2.7</t>
  </si>
  <si>
    <t>Felületre szerelt lámpatest elhelyezése tartószerkezettel szükséges kábelezéssel konszignáció szerint</t>
  </si>
  <si>
    <t>Komplett világítási  és telekommunikációs szerelvények, Csatlakozóaljzat elhelyezése, süllyesztve, 16A, földelt, egyes csatlakozóaljzat</t>
  </si>
  <si>
    <t>K-71-005</t>
  </si>
  <si>
    <t>K-82-009-5.1</t>
  </si>
  <si>
    <t>Mosdó vagy mosómedence berendezés elhelyezése és bekötése</t>
  </si>
  <si>
    <t>klt</t>
  </si>
  <si>
    <t>Belsőépítészet konszignáció szerint</t>
  </si>
  <si>
    <t>K tétel</t>
  </si>
  <si>
    <t>Mobiliák</t>
  </si>
  <si>
    <t>44-001-1.1.1.1</t>
  </si>
  <si>
    <t>Fa beltéri nyílászárók elhelyezése, előre kihagyott falnyílásba, utólagos elhelyezéssel, tömítés nélkül, (szerelvényezve, finom beállítással)</t>
  </si>
  <si>
    <t>Nyílászáró tömítése szárny-tok tömítőprofillal (14 db ablak)</t>
  </si>
  <si>
    <t>teljes felület 25%</t>
  </si>
  <si>
    <t>nettó</t>
  </si>
  <si>
    <t>bruttó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</si>
</sst>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#,##0\ &quot;Ft&quot;"/>
    <numFmt numFmtId="167" formatCode="#,##0\ _F_t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167" fontId="4" fillId="0" borderId="0" xfId="0" applyNumberFormat="1" applyFont="1" applyAlignment="1">
      <alignment vertical="top"/>
    </xf>
    <xf numFmtId="167" fontId="3" fillId="0" borderId="0" xfId="0" applyNumberFormat="1" applyFont="1" applyAlignment="1">
      <alignment vertical="top"/>
    </xf>
    <xf numFmtId="167" fontId="3" fillId="0" borderId="2" xfId="0" applyNumberFormat="1" applyFont="1" applyBorder="1" applyAlignment="1">
      <alignment vertical="top"/>
    </xf>
    <xf numFmtId="167" fontId="3" fillId="0" borderId="2" xfId="0" applyNumberFormat="1" applyFont="1" applyBorder="1" applyAlignment="1">
      <alignment horizontal="right" vertical="top"/>
    </xf>
    <xf numFmtId="167" fontId="3" fillId="0" borderId="0" xfId="0" applyNumberFormat="1" applyFont="1" applyAlignment="1">
      <alignment horizontal="left" vertical="top"/>
    </xf>
    <xf numFmtId="0" fontId="3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166" fontId="5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5" fillId="0" borderId="1" xfId="0" applyNumberFormat="1" applyFont="1" applyBorder="1" applyAlignment="1">
      <alignment vertical="top" wrapText="1"/>
    </xf>
    <xf numFmtId="166" fontId="5" fillId="0" borderId="0" xfId="0" applyNumberFormat="1" applyFont="1" applyAlignment="1">
      <alignment vertical="top" wrapText="1"/>
    </xf>
    <xf numFmtId="0" fontId="1" fillId="2" borderId="0" xfId="0" applyFont="1" applyFill="1" applyAlignment="1">
      <alignment horizontal="right" vertical="top" wrapText="1"/>
    </xf>
    <xf numFmtId="167" fontId="4" fillId="0" borderId="0" xfId="0" applyNumberFormat="1" applyFont="1" applyAlignment="1">
      <alignment vertical="top"/>
    </xf>
    <xf numFmtId="167" fontId="0" fillId="0" borderId="0" xfId="0" applyNumberFormat="1" applyAlignment="1">
      <alignment vertical="top"/>
    </xf>
    <xf numFmtId="167" fontId="3" fillId="0" borderId="0" xfId="0" applyNumberFormat="1" applyFont="1" applyAlignment="1">
      <alignment vertical="top"/>
    </xf>
    <xf numFmtId="167" fontId="3" fillId="0" borderId="0" xfId="0" applyNumberFormat="1" applyFont="1" applyAlignment="1">
      <alignment horizontal="center" vertical="top"/>
    </xf>
    <xf numFmtId="167" fontId="0" fillId="0" borderId="0" xfId="0" applyNumberFormat="1" applyAlignment="1">
      <alignment horizontal="center" vertical="top"/>
    </xf>
    <xf numFmtId="167" fontId="3" fillId="0" borderId="3" xfId="0" applyNumberFormat="1" applyFont="1" applyBorder="1" applyAlignment="1">
      <alignment horizontal="center" vertical="top"/>
    </xf>
    <xf numFmtId="167" fontId="3" fillId="0" borderId="2" xfId="0" applyNumberFormat="1" applyFont="1" applyBorder="1" applyAlignment="1">
      <alignment horizontal="center" vertical="top"/>
    </xf>
    <xf numFmtId="167" fontId="3" fillId="0" borderId="1" xfId="0" applyNumberFormat="1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58" workbookViewId="0">
      <selection activeCell="F18" sqref="F18"/>
    </sheetView>
  </sheetViews>
  <sheetFormatPr defaultRowHeight="15.75" x14ac:dyDescent="0.25"/>
  <cols>
    <col min="1" max="1" width="36.42578125" style="14" customWidth="1"/>
    <col min="2" max="2" width="10.7109375" style="14" customWidth="1"/>
    <col min="3" max="4" width="15.7109375" style="14" customWidth="1"/>
    <col min="5" max="16384" width="9.140625" style="14"/>
  </cols>
  <sheetData>
    <row r="1" spans="1:4" s="13" customFormat="1" x14ac:dyDescent="0.25">
      <c r="A1" s="26" t="s">
        <v>121</v>
      </c>
      <c r="B1" s="27"/>
      <c r="C1" s="27"/>
      <c r="D1" s="27"/>
    </row>
    <row r="2" spans="1:4" s="13" customFormat="1" x14ac:dyDescent="0.25">
      <c r="A2" s="26"/>
      <c r="B2" s="27"/>
      <c r="C2" s="27"/>
      <c r="D2" s="27"/>
    </row>
    <row r="3" spans="1:4" s="13" customFormat="1" x14ac:dyDescent="0.25">
      <c r="A3" s="26"/>
      <c r="B3" s="27"/>
      <c r="C3" s="27"/>
      <c r="D3" s="27"/>
    </row>
    <row r="4" spans="1:4" x14ac:dyDescent="0.25">
      <c r="A4" s="28"/>
      <c r="B4" s="27"/>
      <c r="C4" s="27"/>
      <c r="D4" s="27"/>
    </row>
    <row r="5" spans="1:4" x14ac:dyDescent="0.25">
      <c r="A5" s="28"/>
      <c r="B5" s="27"/>
      <c r="C5" s="27"/>
      <c r="D5" s="27"/>
    </row>
    <row r="6" spans="1:4" x14ac:dyDescent="0.25">
      <c r="A6" s="28"/>
      <c r="B6" s="27"/>
      <c r="C6" s="27"/>
      <c r="D6" s="27"/>
    </row>
    <row r="7" spans="1:4" x14ac:dyDescent="0.25">
      <c r="A7" s="28"/>
      <c r="B7" s="27"/>
      <c r="C7" s="27"/>
      <c r="D7" s="27"/>
    </row>
    <row r="9" spans="1:4" x14ac:dyDescent="0.25">
      <c r="A9" s="14" t="s">
        <v>122</v>
      </c>
      <c r="C9" s="14" t="s">
        <v>123</v>
      </c>
    </row>
    <row r="10" spans="1:4" x14ac:dyDescent="0.25">
      <c r="A10" s="14" t="s">
        <v>123</v>
      </c>
      <c r="C10" s="14" t="s">
        <v>123</v>
      </c>
    </row>
    <row r="11" spans="1:4" x14ac:dyDescent="0.25">
      <c r="A11" s="14" t="s">
        <v>124</v>
      </c>
      <c r="C11" s="14" t="s">
        <v>125</v>
      </c>
    </row>
    <row r="12" spans="1:4" x14ac:dyDescent="0.25">
      <c r="A12" s="14" t="s">
        <v>123</v>
      </c>
      <c r="C12" s="14" t="s">
        <v>126</v>
      </c>
    </row>
    <row r="13" spans="1:4" x14ac:dyDescent="0.25">
      <c r="A13" s="14" t="s">
        <v>123</v>
      </c>
      <c r="C13" s="14" t="s">
        <v>127</v>
      </c>
    </row>
    <row r="14" spans="1:4" x14ac:dyDescent="0.25">
      <c r="A14" s="14" t="s">
        <v>123</v>
      </c>
      <c r="C14" s="14" t="s">
        <v>128</v>
      </c>
    </row>
    <row r="15" spans="1:4" x14ac:dyDescent="0.25">
      <c r="A15" s="14" t="s">
        <v>129</v>
      </c>
      <c r="C15" s="14" t="s">
        <v>130</v>
      </c>
    </row>
    <row r="16" spans="1:4" x14ac:dyDescent="0.25">
      <c r="A16" s="14" t="s">
        <v>131</v>
      </c>
    </row>
    <row r="17" spans="1:4" x14ac:dyDescent="0.25">
      <c r="A17" s="14" t="s">
        <v>131</v>
      </c>
    </row>
    <row r="18" spans="1:4" x14ac:dyDescent="0.25">
      <c r="A18" s="14" t="s">
        <v>131</v>
      </c>
    </row>
    <row r="19" spans="1:4" x14ac:dyDescent="0.25">
      <c r="A19" s="14" t="s">
        <v>132</v>
      </c>
    </row>
    <row r="20" spans="1:4" x14ac:dyDescent="0.25">
      <c r="A20" s="14" t="s">
        <v>131</v>
      </c>
    </row>
    <row r="22" spans="1:4" x14ac:dyDescent="0.25">
      <c r="A22" s="29" t="s">
        <v>133</v>
      </c>
      <c r="B22" s="30"/>
      <c r="C22" s="30"/>
      <c r="D22" s="30"/>
    </row>
    <row r="23" spans="1:4" x14ac:dyDescent="0.25">
      <c r="A23" s="15" t="s">
        <v>134</v>
      </c>
      <c r="B23" s="15"/>
      <c r="C23" s="16" t="s">
        <v>135</v>
      </c>
      <c r="D23" s="16" t="s">
        <v>136</v>
      </c>
    </row>
    <row r="24" spans="1:4" x14ac:dyDescent="0.25">
      <c r="A24" s="15" t="s">
        <v>137</v>
      </c>
      <c r="B24" s="15"/>
      <c r="C24" s="15">
        <f>ROUND(SUM(Összesítő!B2:B16),0)</f>
        <v>0</v>
      </c>
      <c r="D24" s="15">
        <f>ROUND(SUM(Összesítő!C2:C16),0)</f>
        <v>0</v>
      </c>
    </row>
    <row r="25" spans="1:4" x14ac:dyDescent="0.25">
      <c r="A25" s="15" t="s">
        <v>138</v>
      </c>
      <c r="B25" s="15"/>
      <c r="C25" s="15">
        <f>ROUND(C24,0)</f>
        <v>0</v>
      </c>
      <c r="D25" s="15">
        <f>ROUND(D24,0)</f>
        <v>0</v>
      </c>
    </row>
    <row r="26" spans="1:4" x14ac:dyDescent="0.25">
      <c r="A26" s="14" t="s">
        <v>139</v>
      </c>
      <c r="C26" s="31">
        <f>ROUND(C25+D25,0)</f>
        <v>0</v>
      </c>
      <c r="D26" s="31"/>
    </row>
    <row r="27" spans="1:4" x14ac:dyDescent="0.25">
      <c r="A27" s="15" t="s">
        <v>140</v>
      </c>
      <c r="B27" s="18">
        <v>0.27</v>
      </c>
      <c r="C27" s="32">
        <f>ROUND(C26*B27,0)</f>
        <v>0</v>
      </c>
      <c r="D27" s="32"/>
    </row>
    <row r="28" spans="1:4" x14ac:dyDescent="0.25">
      <c r="A28" s="15" t="s">
        <v>141</v>
      </c>
      <c r="B28" s="15"/>
      <c r="C28" s="33">
        <f>ROUND(C26+C27,0)</f>
        <v>0</v>
      </c>
      <c r="D28" s="33"/>
    </row>
    <row r="32" spans="1:4" x14ac:dyDescent="0.25">
      <c r="B32" s="31" t="s">
        <v>142</v>
      </c>
      <c r="C32" s="31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mergeCells count="12">
    <mergeCell ref="A7:D7"/>
    <mergeCell ref="A22:D22"/>
    <mergeCell ref="C26:D26"/>
    <mergeCell ref="C27:D27"/>
    <mergeCell ref="C28:D28"/>
    <mergeCell ref="B32:C32"/>
    <mergeCell ref="A1:D1"/>
    <mergeCell ref="A2:D2"/>
    <mergeCell ref="A3:D3"/>
    <mergeCell ref="A4:D4"/>
    <mergeCell ref="A5:D5"/>
    <mergeCell ref="A6:D6"/>
  </mergeCells>
  <pageMargins left="1" right="1" top="1" bottom="1" header="0.41666666666666669" footer="0.41666666666666669"/>
  <pageSetup paperSize="9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abSelected="1" workbookViewId="0">
      <selection activeCell="F2" sqref="F2:G2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02" x14ac:dyDescent="0.25">
      <c r="A2" s="7">
        <v>1</v>
      </c>
      <c r="B2" s="1" t="s">
        <v>55</v>
      </c>
      <c r="C2" s="1" t="s">
        <v>56</v>
      </c>
      <c r="D2" s="5">
        <v>23.42</v>
      </c>
      <c r="E2" s="1" t="s">
        <v>41</v>
      </c>
      <c r="F2" s="25"/>
      <c r="G2" s="25"/>
      <c r="H2" s="5">
        <f>ROUND(D2*F2, 0)</f>
        <v>0</v>
      </c>
      <c r="I2" s="5">
        <f>ROUND(D2*G2, 0)</f>
        <v>0</v>
      </c>
    </row>
    <row r="3" spans="1:9" s="8" customFormat="1" x14ac:dyDescent="0.25">
      <c r="A3" s="6"/>
      <c r="B3" s="2"/>
      <c r="C3" s="2" t="s">
        <v>14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Szárazépítés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O7" sqref="O7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58</v>
      </c>
      <c r="C2" s="1" t="s">
        <v>59</v>
      </c>
      <c r="D2" s="5">
        <v>24</v>
      </c>
      <c r="E2" s="1" t="s">
        <v>41</v>
      </c>
      <c r="F2" s="25"/>
      <c r="G2" s="25"/>
      <c r="H2" s="5">
        <f t="shared" ref="H2:H8" si="0">ROUND(D2*F2, 0)</f>
        <v>0</v>
      </c>
      <c r="I2" s="5">
        <f t="shared" ref="I2:I8" si="1">ROUND(D2*G2, 0)</f>
        <v>0</v>
      </c>
    </row>
    <row r="3" spans="1:9" ht="38.25" x14ac:dyDescent="0.25">
      <c r="A3" s="7">
        <v>2</v>
      </c>
      <c r="B3" s="1" t="s">
        <v>60</v>
      </c>
      <c r="C3" s="1" t="s">
        <v>61</v>
      </c>
      <c r="D3" s="5">
        <v>250</v>
      </c>
      <c r="E3" s="1" t="s">
        <v>17</v>
      </c>
      <c r="F3" s="25"/>
      <c r="G3" s="25"/>
      <c r="H3" s="5">
        <f t="shared" si="0"/>
        <v>0</v>
      </c>
      <c r="I3" s="5">
        <f t="shared" si="1"/>
        <v>0</v>
      </c>
    </row>
    <row r="4" spans="1:9" ht="38.25" x14ac:dyDescent="0.25">
      <c r="A4" s="7">
        <v>3</v>
      </c>
      <c r="B4" s="1" t="s">
        <v>62</v>
      </c>
      <c r="C4" s="1" t="s">
        <v>63</v>
      </c>
      <c r="D4" s="5">
        <v>72</v>
      </c>
      <c r="E4" s="1" t="s">
        <v>41</v>
      </c>
      <c r="F4" s="25"/>
      <c r="G4" s="25"/>
      <c r="H4" s="5">
        <f t="shared" si="0"/>
        <v>0</v>
      </c>
      <c r="I4" s="5">
        <f t="shared" si="1"/>
        <v>0</v>
      </c>
    </row>
    <row r="5" spans="1:9" ht="114.75" x14ac:dyDescent="0.25">
      <c r="A5" s="7">
        <v>4</v>
      </c>
      <c r="B5" s="1" t="s">
        <v>64</v>
      </c>
      <c r="C5" s="1" t="s">
        <v>65</v>
      </c>
      <c r="D5" s="5">
        <v>290</v>
      </c>
      <c r="E5" s="1" t="s">
        <v>41</v>
      </c>
      <c r="F5" s="25"/>
      <c r="G5" s="25"/>
      <c r="H5" s="5">
        <f t="shared" si="0"/>
        <v>0</v>
      </c>
      <c r="I5" s="5">
        <f t="shared" si="1"/>
        <v>0</v>
      </c>
    </row>
    <row r="6" spans="1:9" ht="63.75" x14ac:dyDescent="0.25">
      <c r="A6" s="7">
        <v>5</v>
      </c>
      <c r="B6" s="1" t="s">
        <v>66</v>
      </c>
      <c r="C6" s="1" t="s">
        <v>67</v>
      </c>
      <c r="D6" s="5">
        <v>290</v>
      </c>
      <c r="E6" s="1" t="s">
        <v>41</v>
      </c>
      <c r="F6" s="25"/>
      <c r="G6" s="25"/>
      <c r="H6" s="5">
        <f t="shared" si="0"/>
        <v>0</v>
      </c>
      <c r="I6" s="5">
        <f t="shared" si="1"/>
        <v>0</v>
      </c>
    </row>
    <row r="7" spans="1:9" ht="38.25" x14ac:dyDescent="0.25">
      <c r="A7" s="7">
        <v>6</v>
      </c>
      <c r="B7" s="1" t="s">
        <v>68</v>
      </c>
      <c r="C7" s="1" t="s">
        <v>69</v>
      </c>
      <c r="D7" s="5">
        <v>250</v>
      </c>
      <c r="E7" s="1" t="s">
        <v>17</v>
      </c>
      <c r="F7" s="25"/>
      <c r="G7" s="25"/>
      <c r="H7" s="5">
        <f t="shared" si="0"/>
        <v>0</v>
      </c>
      <c r="I7" s="5">
        <f t="shared" si="1"/>
        <v>0</v>
      </c>
    </row>
    <row r="8" spans="1:9" ht="114.75" x14ac:dyDescent="0.25">
      <c r="A8" s="7">
        <v>7</v>
      </c>
      <c r="B8" s="1" t="s">
        <v>70</v>
      </c>
      <c r="C8" s="1" t="s">
        <v>71</v>
      </c>
      <c r="D8" s="5">
        <v>4.5</v>
      </c>
      <c r="E8" s="1" t="s">
        <v>17</v>
      </c>
      <c r="F8" s="25"/>
      <c r="G8" s="25"/>
      <c r="H8" s="5">
        <f t="shared" si="0"/>
        <v>0</v>
      </c>
      <c r="I8" s="5">
        <f t="shared" si="1"/>
        <v>0</v>
      </c>
    </row>
    <row r="9" spans="1:9" s="8" customFormat="1" x14ac:dyDescent="0.25">
      <c r="A9" s="6"/>
      <c r="B9" s="2"/>
      <c r="C9" s="2" t="s">
        <v>14</v>
      </c>
      <c r="D9" s="4"/>
      <c r="E9" s="2"/>
      <c r="F9" s="4"/>
      <c r="G9" s="4"/>
      <c r="H9" s="4">
        <f>ROUND(SUM(H2:H8),0)</f>
        <v>0</v>
      </c>
      <c r="I9" s="4">
        <f>ROUND(SUM(I2:I8),0)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Hideg- és melegburkolatok készítése, aljzat előkészítés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:G5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73</v>
      </c>
      <c r="C2" s="1" t="s">
        <v>75</v>
      </c>
      <c r="D2" s="5">
        <v>6</v>
      </c>
      <c r="E2" s="1" t="s">
        <v>74</v>
      </c>
      <c r="F2" s="25"/>
      <c r="G2" s="25"/>
      <c r="H2" s="5">
        <f>ROUND(D2*F2, 0)</f>
        <v>0</v>
      </c>
      <c r="I2" s="5">
        <f>ROUND(D2*G2, 0)</f>
        <v>0</v>
      </c>
    </row>
    <row r="3" spans="1:9" ht="102" x14ac:dyDescent="0.25">
      <c r="A3" s="7">
        <v>2</v>
      </c>
      <c r="B3" s="1" t="s">
        <v>76</v>
      </c>
      <c r="C3" s="1" t="s">
        <v>77</v>
      </c>
      <c r="D3" s="5">
        <v>1</v>
      </c>
      <c r="E3" s="1" t="s">
        <v>20</v>
      </c>
      <c r="F3" s="25"/>
      <c r="G3" s="25"/>
      <c r="H3" s="5">
        <f>ROUND(D3*F3, 0)</f>
        <v>0</v>
      </c>
      <c r="I3" s="5">
        <f>ROUND(D3*G3, 0)</f>
        <v>0</v>
      </c>
    </row>
    <row r="4" spans="1:9" ht="51" x14ac:dyDescent="0.25">
      <c r="A4" s="7">
        <v>3</v>
      </c>
      <c r="B4" s="1" t="s">
        <v>157</v>
      </c>
      <c r="C4" s="1" t="s">
        <v>158</v>
      </c>
      <c r="D4" s="5">
        <v>1</v>
      </c>
      <c r="E4" s="1" t="s">
        <v>20</v>
      </c>
      <c r="F4" s="25"/>
      <c r="G4" s="25"/>
      <c r="H4" s="5">
        <f>ROUND(D4*F4, 0)</f>
        <v>0</v>
      </c>
      <c r="I4" s="5">
        <f>ROUND(D4*G4, 0)</f>
        <v>0</v>
      </c>
    </row>
    <row r="5" spans="1:9" ht="25.5" x14ac:dyDescent="0.25">
      <c r="A5" s="7">
        <v>4</v>
      </c>
      <c r="B5" s="1" t="s">
        <v>78</v>
      </c>
      <c r="C5" s="1" t="s">
        <v>159</v>
      </c>
      <c r="D5" s="5">
        <v>230</v>
      </c>
      <c r="E5" s="1" t="s">
        <v>17</v>
      </c>
      <c r="F5" s="25"/>
      <c r="G5" s="25"/>
      <c r="H5" s="5">
        <f>ROUND(D5*F5, 0)</f>
        <v>0</v>
      </c>
      <c r="I5" s="5">
        <f>ROUND(D5*G5, 0)</f>
        <v>0</v>
      </c>
    </row>
    <row r="6" spans="1:9" s="8" customFormat="1" x14ac:dyDescent="0.25">
      <c r="A6" s="6"/>
      <c r="B6" s="2"/>
      <c r="C6" s="2" t="s">
        <v>14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Fa- és műanyag szerkezet elhelyezése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" sqref="F2:G10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10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10" ht="51" x14ac:dyDescent="0.25">
      <c r="A2" s="7">
        <v>1</v>
      </c>
      <c r="B2" s="1" t="s">
        <v>80</v>
      </c>
      <c r="C2" s="1" t="s">
        <v>81</v>
      </c>
      <c r="D2" s="5">
        <v>260</v>
      </c>
      <c r="E2" s="1" t="s">
        <v>41</v>
      </c>
      <c r="F2" s="25"/>
      <c r="G2" s="25"/>
      <c r="H2" s="5">
        <f t="shared" ref="H2:H10" si="0">ROUND(D2*F2, 0)</f>
        <v>0</v>
      </c>
      <c r="I2" s="5">
        <f t="shared" ref="I2:I10" si="1">ROUND(D2*G2, 0)</f>
        <v>0</v>
      </c>
      <c r="J2" s="1" t="s">
        <v>160</v>
      </c>
    </row>
    <row r="3" spans="1:10" ht="51" x14ac:dyDescent="0.25">
      <c r="A3" s="7">
        <v>2</v>
      </c>
      <c r="B3" s="1" t="s">
        <v>82</v>
      </c>
      <c r="C3" s="1" t="s">
        <v>84</v>
      </c>
      <c r="D3" s="5">
        <v>13</v>
      </c>
      <c r="E3" s="1" t="s">
        <v>83</v>
      </c>
      <c r="F3" s="25"/>
      <c r="G3" s="25"/>
      <c r="H3" s="5">
        <f t="shared" si="0"/>
        <v>0</v>
      </c>
      <c r="I3" s="5">
        <f t="shared" si="1"/>
        <v>0</v>
      </c>
    </row>
    <row r="4" spans="1:10" ht="63.75" x14ac:dyDescent="0.25">
      <c r="A4" s="7">
        <v>3</v>
      </c>
      <c r="B4" s="1" t="s">
        <v>85</v>
      </c>
      <c r="C4" s="1" t="s">
        <v>86</v>
      </c>
      <c r="D4" s="5">
        <v>1010</v>
      </c>
      <c r="E4" s="1" t="s">
        <v>41</v>
      </c>
      <c r="F4" s="25"/>
      <c r="G4" s="25"/>
      <c r="H4" s="5">
        <f t="shared" si="0"/>
        <v>0</v>
      </c>
      <c r="I4" s="5">
        <f t="shared" si="1"/>
        <v>0</v>
      </c>
    </row>
    <row r="5" spans="1:10" ht="102" x14ac:dyDescent="0.25">
      <c r="A5" s="7">
        <v>4</v>
      </c>
      <c r="B5" s="1" t="s">
        <v>87</v>
      </c>
      <c r="C5" s="1" t="s">
        <v>88</v>
      </c>
      <c r="D5" s="5">
        <v>260</v>
      </c>
      <c r="E5" s="1" t="s">
        <v>41</v>
      </c>
      <c r="F5" s="25"/>
      <c r="G5" s="25"/>
      <c r="H5" s="5">
        <f t="shared" si="0"/>
        <v>0</v>
      </c>
      <c r="I5" s="5">
        <f t="shared" si="1"/>
        <v>0</v>
      </c>
      <c r="J5" s="1" t="s">
        <v>160</v>
      </c>
    </row>
    <row r="6" spans="1:10" ht="63.75" x14ac:dyDescent="0.25">
      <c r="A6" s="7">
        <v>5</v>
      </c>
      <c r="B6" s="1" t="s">
        <v>89</v>
      </c>
      <c r="C6" s="1" t="s">
        <v>90</v>
      </c>
      <c r="D6" s="5">
        <v>45</v>
      </c>
      <c r="E6" s="1" t="s">
        <v>41</v>
      </c>
      <c r="F6" s="25"/>
      <c r="G6" s="25"/>
      <c r="H6" s="5">
        <f t="shared" si="0"/>
        <v>0</v>
      </c>
      <c r="I6" s="5">
        <f t="shared" si="1"/>
        <v>0</v>
      </c>
      <c r="J6" s="1" t="s">
        <v>160</v>
      </c>
    </row>
    <row r="7" spans="1:10" ht="114.75" x14ac:dyDescent="0.25">
      <c r="A7" s="7">
        <v>6</v>
      </c>
      <c r="B7" s="1" t="s">
        <v>91</v>
      </c>
      <c r="C7" s="1" t="s">
        <v>92</v>
      </c>
      <c r="D7" s="5">
        <v>1300</v>
      </c>
      <c r="E7" s="1" t="s">
        <v>41</v>
      </c>
      <c r="F7" s="25"/>
      <c r="G7" s="25"/>
      <c r="H7" s="5">
        <f t="shared" si="0"/>
        <v>0</v>
      </c>
      <c r="I7" s="5">
        <f t="shared" si="1"/>
        <v>0</v>
      </c>
    </row>
    <row r="8" spans="1:10" ht="63.75" x14ac:dyDescent="0.25">
      <c r="A8" s="7">
        <v>7</v>
      </c>
      <c r="B8" s="1" t="s">
        <v>93</v>
      </c>
      <c r="C8" s="1" t="s">
        <v>94</v>
      </c>
      <c r="D8" s="5">
        <v>122</v>
      </c>
      <c r="E8" s="1" t="s">
        <v>41</v>
      </c>
      <c r="F8" s="25"/>
      <c r="G8" s="25"/>
      <c r="H8" s="5">
        <f t="shared" si="0"/>
        <v>0</v>
      </c>
      <c r="I8" s="5">
        <f t="shared" si="1"/>
        <v>0</v>
      </c>
    </row>
    <row r="9" spans="1:10" ht="63.75" x14ac:dyDescent="0.25">
      <c r="A9" s="7">
        <v>8</v>
      </c>
      <c r="B9" s="1" t="s">
        <v>95</v>
      </c>
      <c r="C9" s="1" t="s">
        <v>96</v>
      </c>
      <c r="D9" s="5">
        <v>60</v>
      </c>
      <c r="E9" s="1" t="s">
        <v>41</v>
      </c>
      <c r="F9" s="25"/>
      <c r="G9" s="25"/>
      <c r="H9" s="5">
        <f t="shared" si="0"/>
        <v>0</v>
      </c>
      <c r="I9" s="5">
        <f t="shared" si="1"/>
        <v>0</v>
      </c>
    </row>
    <row r="10" spans="1:10" ht="63.75" x14ac:dyDescent="0.25">
      <c r="A10" s="7">
        <v>9</v>
      </c>
      <c r="B10" s="1" t="s">
        <v>97</v>
      </c>
      <c r="C10" s="1" t="s">
        <v>98</v>
      </c>
      <c r="D10" s="5">
        <v>60</v>
      </c>
      <c r="E10" s="1" t="s">
        <v>41</v>
      </c>
      <c r="F10" s="25"/>
      <c r="G10" s="25"/>
      <c r="H10" s="5">
        <f t="shared" si="0"/>
        <v>0</v>
      </c>
      <c r="I10" s="5">
        <f t="shared" si="1"/>
        <v>0</v>
      </c>
    </row>
    <row r="11" spans="1:10" s="8" customFormat="1" x14ac:dyDescent="0.25">
      <c r="A11" s="6"/>
      <c r="B11" s="2"/>
      <c r="C11" s="2" t="s">
        <v>14</v>
      </c>
      <c r="D11" s="4"/>
      <c r="E11" s="2"/>
      <c r="F11" s="4"/>
      <c r="G11" s="4"/>
      <c r="H11" s="4">
        <f>ROUND(SUM(H2:H10),0)</f>
        <v>0</v>
      </c>
      <c r="I11" s="4">
        <f>ROUND(SUM(I2:I10),0)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Felületképzés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6" sqref="H16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100</v>
      </c>
      <c r="C2" s="1" t="s">
        <v>101</v>
      </c>
      <c r="D2" s="5">
        <v>52</v>
      </c>
      <c r="E2" s="1" t="s">
        <v>20</v>
      </c>
      <c r="F2" s="25"/>
      <c r="G2" s="25"/>
      <c r="H2" s="5">
        <f>ROUND(D2*F2, 0)</f>
        <v>0</v>
      </c>
      <c r="I2" s="5">
        <f>ROUND(D2*G2, 0)</f>
        <v>0</v>
      </c>
    </row>
    <row r="3" spans="1:9" ht="63.75" x14ac:dyDescent="0.25">
      <c r="A3" s="7">
        <v>2</v>
      </c>
      <c r="B3" s="1" t="s">
        <v>150</v>
      </c>
      <c r="C3" s="1" t="s">
        <v>149</v>
      </c>
      <c r="D3" s="5">
        <v>8</v>
      </c>
      <c r="E3" s="1" t="s">
        <v>20</v>
      </c>
      <c r="F3" s="25"/>
      <c r="G3" s="25"/>
      <c r="H3" s="5">
        <f>ROUND(D3*F3, 0)</f>
        <v>0</v>
      </c>
      <c r="I3" s="5">
        <f>ROUND(D3*G3, 0)</f>
        <v>0</v>
      </c>
    </row>
    <row r="4" spans="1:9" ht="38.25" x14ac:dyDescent="0.25">
      <c r="A4" s="7">
        <v>3</v>
      </c>
      <c r="B4" s="1" t="s">
        <v>147</v>
      </c>
      <c r="C4" s="1" t="s">
        <v>148</v>
      </c>
      <c r="D4" s="5">
        <v>1</v>
      </c>
      <c r="E4" s="1" t="s">
        <v>153</v>
      </c>
      <c r="F4" s="25"/>
      <c r="G4" s="25"/>
      <c r="H4" s="5">
        <f>ROUND(D4*F4, 0)</f>
        <v>0</v>
      </c>
      <c r="I4" s="5">
        <f>ROUND(D4*G4, 0)</f>
        <v>0</v>
      </c>
    </row>
    <row r="5" spans="1:9" s="8" customFormat="1" x14ac:dyDescent="0.25">
      <c r="A5" s="6"/>
      <c r="B5" s="2"/>
      <c r="C5" s="2" t="s">
        <v>14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Elektromosenergia-ellátás, villanyszerelés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F2" sqref="F2:G4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103</v>
      </c>
      <c r="C2" s="1" t="s">
        <v>104</v>
      </c>
      <c r="D2" s="5">
        <v>1</v>
      </c>
      <c r="E2" s="1" t="s">
        <v>20</v>
      </c>
      <c r="F2" s="25"/>
      <c r="G2" s="25"/>
      <c r="H2" s="5">
        <f>ROUND(D2*F2, 0)</f>
        <v>0</v>
      </c>
      <c r="I2" s="5">
        <f>ROUND(D2*G2, 0)</f>
        <v>0</v>
      </c>
    </row>
    <row r="3" spans="1:9" ht="76.5" x14ac:dyDescent="0.25">
      <c r="A3" s="7">
        <v>2</v>
      </c>
      <c r="B3" s="1" t="s">
        <v>105</v>
      </c>
      <c r="C3" s="1" t="s">
        <v>106</v>
      </c>
      <c r="D3" s="5">
        <v>5</v>
      </c>
      <c r="E3" s="1" t="s">
        <v>20</v>
      </c>
      <c r="F3" s="25"/>
      <c r="G3" s="25"/>
      <c r="H3" s="5">
        <f>ROUND(D3*F3, 0)</f>
        <v>0</v>
      </c>
      <c r="I3" s="5">
        <f>ROUND(D3*G3, 0)</f>
        <v>0</v>
      </c>
    </row>
    <row r="4" spans="1:9" ht="102" x14ac:dyDescent="0.25">
      <c r="A4" s="7">
        <v>3</v>
      </c>
      <c r="B4" s="1" t="s">
        <v>107</v>
      </c>
      <c r="C4" s="1" t="s">
        <v>108</v>
      </c>
      <c r="D4" s="5">
        <v>5</v>
      </c>
      <c r="E4" s="1" t="s">
        <v>17</v>
      </c>
      <c r="F4" s="25"/>
      <c r="G4" s="25"/>
      <c r="H4" s="5">
        <f>ROUND(D4*F4, 0)</f>
        <v>0</v>
      </c>
      <c r="I4" s="5">
        <f>ROUND(D4*G4, 0)</f>
        <v>0</v>
      </c>
    </row>
    <row r="5" spans="1:9" s="8" customFormat="1" x14ac:dyDescent="0.25">
      <c r="A5" s="6"/>
      <c r="B5" s="2"/>
      <c r="C5" s="2" t="s">
        <v>14</v>
      </c>
      <c r="D5" s="4"/>
      <c r="E5" s="2"/>
      <c r="F5" s="4"/>
      <c r="G5" s="4"/>
      <c r="H5" s="4">
        <f>ROUND(SUM(H2:H4),0)</f>
        <v>0</v>
      </c>
      <c r="I5" s="4">
        <f>ROUND(SUM(I2:I4),0)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Épületgépészeti csővezeték szerelése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:G5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 x14ac:dyDescent="0.25">
      <c r="A2" s="7">
        <v>1</v>
      </c>
      <c r="B2" s="1" t="s">
        <v>110</v>
      </c>
      <c r="C2" s="1" t="s">
        <v>111</v>
      </c>
      <c r="D2" s="5">
        <v>5</v>
      </c>
      <c r="E2" s="1" t="s">
        <v>20</v>
      </c>
      <c r="F2" s="25"/>
      <c r="G2" s="25"/>
      <c r="H2" s="5">
        <f>ROUND(D2*F2, 0)</f>
        <v>0</v>
      </c>
      <c r="I2" s="5">
        <f>ROUND(D2*G2, 0)</f>
        <v>0</v>
      </c>
    </row>
    <row r="3" spans="1:9" ht="114.75" x14ac:dyDescent="0.25">
      <c r="A3" s="7">
        <v>2</v>
      </c>
      <c r="B3" s="1" t="s">
        <v>112</v>
      </c>
      <c r="C3" s="1" t="s">
        <v>113</v>
      </c>
      <c r="D3" s="5">
        <v>1</v>
      </c>
      <c r="E3" s="1" t="s">
        <v>20</v>
      </c>
      <c r="F3" s="25"/>
      <c r="G3" s="25"/>
      <c r="H3" s="5">
        <f>ROUND(D3*F3, 0)</f>
        <v>0</v>
      </c>
      <c r="I3" s="5">
        <f>ROUND(D3*G3, 0)</f>
        <v>0</v>
      </c>
    </row>
    <row r="4" spans="1:9" ht="25.5" x14ac:dyDescent="0.25">
      <c r="A4" s="7">
        <v>3</v>
      </c>
      <c r="B4" s="1" t="s">
        <v>151</v>
      </c>
      <c r="C4" s="1" t="s">
        <v>152</v>
      </c>
      <c r="D4" s="5">
        <v>1</v>
      </c>
      <c r="E4" s="1" t="s">
        <v>20</v>
      </c>
      <c r="F4" s="25"/>
      <c r="G4" s="25"/>
      <c r="H4" s="5">
        <f>ROUND(D4*F4, 0)</f>
        <v>0</v>
      </c>
      <c r="I4" s="5">
        <f>ROUND(D4*G4, 0)</f>
        <v>0</v>
      </c>
    </row>
    <row r="5" spans="1:9" ht="102" x14ac:dyDescent="0.25">
      <c r="A5" s="7">
        <v>4</v>
      </c>
      <c r="B5" s="1" t="s">
        <v>114</v>
      </c>
      <c r="C5" s="1" t="s">
        <v>115</v>
      </c>
      <c r="D5" s="5">
        <v>1</v>
      </c>
      <c r="E5" s="1" t="s">
        <v>20</v>
      </c>
      <c r="F5" s="25"/>
      <c r="G5" s="25"/>
      <c r="H5" s="5">
        <f>ROUND(D5*F5, 0)</f>
        <v>0</v>
      </c>
      <c r="I5" s="5">
        <f>ROUND(D5*G5, 0)</f>
        <v>0</v>
      </c>
    </row>
    <row r="6" spans="1:9" s="8" customFormat="1" x14ac:dyDescent="0.25">
      <c r="A6" s="6"/>
      <c r="B6" s="2"/>
      <c r="C6" s="2" t="s">
        <v>14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Épületgépészeti szerelvények és berendezések szerelése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J17" sqref="J17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 x14ac:dyDescent="0.25">
      <c r="A2" s="7">
        <v>1</v>
      </c>
      <c r="B2" s="1" t="s">
        <v>117</v>
      </c>
      <c r="C2" s="1" t="s">
        <v>118</v>
      </c>
      <c r="D2" s="5">
        <v>10</v>
      </c>
      <c r="E2" s="1" t="s">
        <v>83</v>
      </c>
      <c r="F2" s="25"/>
      <c r="G2" s="25"/>
      <c r="H2" s="5">
        <f>ROUND(D2*F2, 0)</f>
        <v>0</v>
      </c>
      <c r="I2" s="5">
        <f>ROUND(D2*G2, 0)</f>
        <v>0</v>
      </c>
    </row>
    <row r="3" spans="1:9" s="8" customFormat="1" x14ac:dyDescent="0.25">
      <c r="A3" s="6"/>
      <c r="B3" s="2"/>
      <c r="C3" s="2" t="s">
        <v>14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Takarítási munka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L23" sqref="L23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x14ac:dyDescent="0.25">
      <c r="A2" s="7">
        <v>1</v>
      </c>
      <c r="B2" s="1" t="s">
        <v>155</v>
      </c>
      <c r="C2" s="1" t="s">
        <v>154</v>
      </c>
      <c r="D2" s="5">
        <v>1</v>
      </c>
      <c r="E2" s="1" t="s">
        <v>153</v>
      </c>
      <c r="F2" s="25"/>
      <c r="G2" s="25"/>
      <c r="H2" s="5">
        <f>ROUND(D2*F2, 0)</f>
        <v>0</v>
      </c>
      <c r="I2" s="5">
        <f>ROUND(D2*G2, 0)</f>
        <v>0</v>
      </c>
    </row>
    <row r="3" spans="1:9" s="3" customFormat="1" x14ac:dyDescent="0.25">
      <c r="A3" s="6"/>
      <c r="B3" s="2"/>
      <c r="C3" s="2" t="s">
        <v>14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opLeftCell="A10" workbookViewId="0">
      <selection activeCell="G15" sqref="G15"/>
    </sheetView>
  </sheetViews>
  <sheetFormatPr defaultRowHeight="15.75" x14ac:dyDescent="0.25"/>
  <cols>
    <col min="1" max="1" width="36.42578125" style="9" customWidth="1"/>
    <col min="2" max="3" width="20.7109375" style="12" customWidth="1"/>
    <col min="4" max="16384" width="9.140625" style="9"/>
  </cols>
  <sheetData>
    <row r="1" spans="1:3" s="10" customFormat="1" ht="18.75" x14ac:dyDescent="0.25">
      <c r="A1" s="19" t="s">
        <v>0</v>
      </c>
      <c r="B1" s="20" t="s">
        <v>1</v>
      </c>
      <c r="C1" s="20" t="s">
        <v>2</v>
      </c>
    </row>
    <row r="2" spans="1:3" ht="37.5" x14ac:dyDescent="0.25">
      <c r="A2" s="21" t="s">
        <v>15</v>
      </c>
      <c r="B2" s="22">
        <f>'Bontás, építőanyagok újrahaszno'!H4</f>
        <v>0</v>
      </c>
      <c r="C2" s="22">
        <f>'Bontás, építőanyagok újrahaszno'!I4</f>
        <v>0</v>
      </c>
    </row>
    <row r="3" spans="1:3" ht="18.75" x14ac:dyDescent="0.25">
      <c r="A3" s="21" t="s">
        <v>26</v>
      </c>
      <c r="B3" s="22">
        <f>'Felvonulási létesítmények'!H6</f>
        <v>0</v>
      </c>
      <c r="C3" s="22">
        <f>'Felvonulási létesítmények'!I6</f>
        <v>0</v>
      </c>
    </row>
    <row r="4" spans="1:3" ht="18.75" x14ac:dyDescent="0.25">
      <c r="A4" s="21" t="s">
        <v>31</v>
      </c>
      <c r="B4" s="22">
        <f>Költségtérítések!H4</f>
        <v>0</v>
      </c>
      <c r="C4" s="22">
        <f>Költségtérítések!I4</f>
        <v>0</v>
      </c>
    </row>
    <row r="5" spans="1:3" ht="18.75" x14ac:dyDescent="0.25">
      <c r="A5" s="21" t="s">
        <v>36</v>
      </c>
      <c r="B5" s="22">
        <f>'Irtás, föld- és sziklamunka'!H4</f>
        <v>0</v>
      </c>
      <c r="C5" s="22">
        <f>'Irtás, föld- és sziklamunka'!I4</f>
        <v>0</v>
      </c>
    </row>
    <row r="6" spans="1:3" ht="37.5" x14ac:dyDescent="0.25">
      <c r="A6" s="21" t="s">
        <v>39</v>
      </c>
      <c r="B6" s="22">
        <f>'Előregyártott épületszerkezeti '!H3</f>
        <v>0</v>
      </c>
      <c r="C6" s="22">
        <f>'Előregyártott épületszerkezeti '!I3</f>
        <v>0</v>
      </c>
    </row>
    <row r="7" spans="1:3" ht="37.5" x14ac:dyDescent="0.25">
      <c r="A7" s="21" t="s">
        <v>43</v>
      </c>
      <c r="B7" s="22">
        <f>'Falazás és egyéb kőművesmunka'!H3</f>
        <v>0</v>
      </c>
      <c r="C7" s="22">
        <f>'Falazás és egyéb kőművesmunka'!I3</f>
        <v>0</v>
      </c>
    </row>
    <row r="8" spans="1:3" ht="18.75" x14ac:dyDescent="0.25">
      <c r="A8" s="21" t="s">
        <v>54</v>
      </c>
      <c r="B8" s="22">
        <f>'Vakolás és rabicolás'!H7</f>
        <v>0</v>
      </c>
      <c r="C8" s="22">
        <f>'Vakolás és rabicolás'!I7</f>
        <v>0</v>
      </c>
    </row>
    <row r="9" spans="1:3" ht="18.75" x14ac:dyDescent="0.25">
      <c r="A9" s="21" t="s">
        <v>57</v>
      </c>
      <c r="B9" s="22">
        <f>Szárazépítés!H3</f>
        <v>0</v>
      </c>
      <c r="C9" s="22">
        <f>Szárazépítés!I3</f>
        <v>0</v>
      </c>
    </row>
    <row r="10" spans="1:3" ht="37.5" x14ac:dyDescent="0.25">
      <c r="A10" s="21" t="s">
        <v>72</v>
      </c>
      <c r="B10" s="22">
        <f>'Hideg- és melegburkolatok készí'!H9</f>
        <v>0</v>
      </c>
      <c r="C10" s="22">
        <f>'Hideg- és melegburkolatok készí'!I9</f>
        <v>0</v>
      </c>
    </row>
    <row r="11" spans="1:3" ht="37.5" x14ac:dyDescent="0.25">
      <c r="A11" s="21" t="s">
        <v>79</v>
      </c>
      <c r="B11" s="22">
        <f>'Fa- és műanyag szerkezet elhely'!H6</f>
        <v>0</v>
      </c>
      <c r="C11" s="22">
        <f>'Fa- és műanyag szerkezet elhely'!I6</f>
        <v>0</v>
      </c>
    </row>
    <row r="12" spans="1:3" ht="18.75" x14ac:dyDescent="0.25">
      <c r="A12" s="21" t="s">
        <v>99</v>
      </c>
      <c r="B12" s="22">
        <f>Felületképzés!H11</f>
        <v>0</v>
      </c>
      <c r="C12" s="22">
        <f>Felületképzés!I11</f>
        <v>0</v>
      </c>
    </row>
    <row r="13" spans="1:3" ht="37.5" x14ac:dyDescent="0.25">
      <c r="A13" s="21" t="s">
        <v>102</v>
      </c>
      <c r="B13" s="22">
        <f>'Elektromosenergia-ellátás, vill'!H5</f>
        <v>0</v>
      </c>
      <c r="C13" s="22">
        <f>'Elektromosenergia-ellátás, vill'!I5</f>
        <v>0</v>
      </c>
    </row>
    <row r="14" spans="1:3" ht="37.5" x14ac:dyDescent="0.25">
      <c r="A14" s="21" t="s">
        <v>109</v>
      </c>
      <c r="B14" s="22">
        <f>'Épületgépészeti csővezeték szer'!H5</f>
        <v>0</v>
      </c>
      <c r="C14" s="22">
        <f>'Épületgépészeti csővezeték szer'!I5</f>
        <v>0</v>
      </c>
    </row>
    <row r="15" spans="1:3" ht="37.5" x14ac:dyDescent="0.25">
      <c r="A15" s="21" t="s">
        <v>116</v>
      </c>
      <c r="B15" s="22">
        <f>'Épületgépészeti szerelvények és'!H6</f>
        <v>0</v>
      </c>
      <c r="C15" s="22">
        <f>'Épületgépészeti szerelvények és'!I6</f>
        <v>0</v>
      </c>
    </row>
    <row r="16" spans="1:3" ht="18.75" x14ac:dyDescent="0.25">
      <c r="A16" s="21" t="s">
        <v>119</v>
      </c>
      <c r="B16" s="22">
        <f>'Takarítási munka'!H3</f>
        <v>0</v>
      </c>
      <c r="C16" s="22">
        <f>'Takarítási munka'!I3</f>
        <v>0</v>
      </c>
    </row>
    <row r="17" spans="1:3" ht="18.75" x14ac:dyDescent="0.25">
      <c r="A17" s="21" t="s">
        <v>156</v>
      </c>
      <c r="B17" s="22">
        <f>Mobiliák!H3</f>
        <v>0</v>
      </c>
      <c r="C17" s="22">
        <f>Mobiliák!I3</f>
        <v>0</v>
      </c>
    </row>
    <row r="18" spans="1:3" s="10" customFormat="1" ht="18.75" x14ac:dyDescent="0.25">
      <c r="A18" s="19" t="s">
        <v>120</v>
      </c>
      <c r="B18" s="23">
        <f>ROUND(SUM(B2:B16),0)</f>
        <v>0</v>
      </c>
      <c r="C18" s="23">
        <f>ROUND(SUM(C2:C16), 0)</f>
        <v>0</v>
      </c>
    </row>
    <row r="19" spans="1:3" ht="18.75" x14ac:dyDescent="0.25">
      <c r="A19" s="21"/>
      <c r="B19" s="22"/>
      <c r="C19" s="22"/>
    </row>
    <row r="20" spans="1:3" ht="18.75" x14ac:dyDescent="0.25">
      <c r="A20" s="21" t="s">
        <v>161</v>
      </c>
      <c r="B20" s="24">
        <f>B18+C18</f>
        <v>0</v>
      </c>
      <c r="C20" s="22"/>
    </row>
    <row r="21" spans="1:3" ht="18.75" x14ac:dyDescent="0.25">
      <c r="A21" s="21" t="s">
        <v>162</v>
      </c>
      <c r="B21" s="24">
        <f>B20*1.27</f>
        <v>0</v>
      </c>
      <c r="C21" s="22"/>
    </row>
    <row r="22" spans="1:3" ht="18.75" x14ac:dyDescent="0.25">
      <c r="A22" s="21"/>
      <c r="B22" s="22"/>
      <c r="C22" s="22"/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G21" sqref="G21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25.5" x14ac:dyDescent="0.25">
      <c r="A2" s="7">
        <v>1</v>
      </c>
      <c r="B2" s="1" t="s">
        <v>145</v>
      </c>
      <c r="C2" s="11" t="s">
        <v>143</v>
      </c>
      <c r="D2" s="5">
        <v>50</v>
      </c>
      <c r="E2" s="1" t="s">
        <v>144</v>
      </c>
      <c r="F2" s="5">
        <v>0</v>
      </c>
      <c r="G2" s="25"/>
      <c r="H2" s="5">
        <f>ROUND(D2*F2, 0)</f>
        <v>0</v>
      </c>
      <c r="I2" s="5">
        <f>ROUND(D2*G2, 0)</f>
        <v>0</v>
      </c>
    </row>
    <row r="3" spans="1:9" ht="38.25" x14ac:dyDescent="0.25">
      <c r="A3" s="7">
        <v>2</v>
      </c>
      <c r="B3" s="1" t="s">
        <v>146</v>
      </c>
      <c r="C3" s="1" t="s">
        <v>13</v>
      </c>
      <c r="D3" s="5">
        <v>18</v>
      </c>
      <c r="E3" s="1" t="s">
        <v>12</v>
      </c>
      <c r="F3" s="5">
        <v>0</v>
      </c>
      <c r="G3" s="25"/>
      <c r="H3" s="5">
        <f>ROUND(D3*F3, 0)</f>
        <v>0</v>
      </c>
      <c r="I3" s="5">
        <f>ROUND(D3*G3, 0)</f>
        <v>0</v>
      </c>
    </row>
    <row r="4" spans="1:9" s="8" customFormat="1" x14ac:dyDescent="0.25">
      <c r="A4" s="6"/>
      <c r="B4" s="2"/>
      <c r="C4" s="2" t="s">
        <v>14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Bontás, építőanyagok újrahasznosítása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F2" sqref="F2:G5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51" x14ac:dyDescent="0.25">
      <c r="A2" s="7">
        <v>1</v>
      </c>
      <c r="B2" s="1" t="s">
        <v>16</v>
      </c>
      <c r="C2" s="1" t="s">
        <v>18</v>
      </c>
      <c r="D2" s="5">
        <v>1</v>
      </c>
      <c r="E2" s="1" t="s">
        <v>17</v>
      </c>
      <c r="F2" s="25"/>
      <c r="G2" s="25"/>
      <c r="H2" s="5">
        <f>ROUND(D2*F2, 0)</f>
        <v>0</v>
      </c>
      <c r="I2" s="5">
        <f>ROUND(D2*G2, 0)</f>
        <v>0</v>
      </c>
    </row>
    <row r="3" spans="1:9" ht="51" x14ac:dyDescent="0.25">
      <c r="A3" s="7">
        <v>2</v>
      </c>
      <c r="B3" s="1" t="s">
        <v>19</v>
      </c>
      <c r="C3" s="1" t="s">
        <v>21</v>
      </c>
      <c r="D3" s="5">
        <v>1</v>
      </c>
      <c r="E3" s="1" t="s">
        <v>20</v>
      </c>
      <c r="F3" s="25"/>
      <c r="G3" s="25"/>
      <c r="H3" s="5">
        <f>ROUND(D3*F3, 0)</f>
        <v>0</v>
      </c>
      <c r="I3" s="5">
        <f>ROUND(D3*G3, 0)</f>
        <v>0</v>
      </c>
    </row>
    <row r="4" spans="1:9" ht="38.25" x14ac:dyDescent="0.25">
      <c r="A4" s="7">
        <v>3</v>
      </c>
      <c r="B4" s="1" t="s">
        <v>22</v>
      </c>
      <c r="C4" s="1" t="s">
        <v>23</v>
      </c>
      <c r="D4" s="5">
        <v>1</v>
      </c>
      <c r="E4" s="1" t="s">
        <v>20</v>
      </c>
      <c r="F4" s="25"/>
      <c r="G4" s="25"/>
      <c r="H4" s="5">
        <f>ROUND(D4*F4, 0)</f>
        <v>0</v>
      </c>
      <c r="I4" s="5">
        <f>ROUND(D4*G4, 0)</f>
        <v>0</v>
      </c>
    </row>
    <row r="5" spans="1:9" x14ac:dyDescent="0.25">
      <c r="A5" s="7">
        <v>4</v>
      </c>
      <c r="B5" s="1" t="s">
        <v>24</v>
      </c>
      <c r="C5" s="1" t="s">
        <v>25</v>
      </c>
      <c r="D5" s="5">
        <v>6</v>
      </c>
      <c r="E5" s="1" t="s">
        <v>20</v>
      </c>
      <c r="F5" s="25"/>
      <c r="G5" s="25"/>
      <c r="H5" s="5">
        <f>ROUND(D5*F5, 0)</f>
        <v>0</v>
      </c>
      <c r="I5" s="5">
        <f>ROUND(D5*G5, 0)</f>
        <v>0</v>
      </c>
    </row>
    <row r="6" spans="1:9" s="8" customFormat="1" x14ac:dyDescent="0.25">
      <c r="A6" s="6"/>
      <c r="B6" s="2"/>
      <c r="C6" s="2" t="s">
        <v>14</v>
      </c>
      <c r="D6" s="4"/>
      <c r="E6" s="2"/>
      <c r="F6" s="4"/>
      <c r="G6" s="4"/>
      <c r="H6" s="4">
        <f>ROUND(SUM(H2:H5),0)</f>
        <v>0</v>
      </c>
      <c r="I6" s="4">
        <f>ROUND(SUM(I2:I5),0)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Felvonulási létesítmények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:G3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x14ac:dyDescent="0.25">
      <c r="A2" s="7">
        <v>1</v>
      </c>
      <c r="B2" s="1" t="s">
        <v>27</v>
      </c>
      <c r="C2" s="1" t="s">
        <v>28</v>
      </c>
      <c r="D2" s="5">
        <v>1</v>
      </c>
      <c r="E2" s="1" t="s">
        <v>20</v>
      </c>
      <c r="F2" s="25"/>
      <c r="G2" s="25"/>
      <c r="H2" s="5">
        <f>ROUND(D2*F2, 0)</f>
        <v>0</v>
      </c>
      <c r="I2" s="5">
        <f>ROUND(D2*G2, 0)</f>
        <v>0</v>
      </c>
    </row>
    <row r="3" spans="1:9" ht="25.5" x14ac:dyDescent="0.25">
      <c r="A3" s="7">
        <v>2</v>
      </c>
      <c r="B3" s="1" t="s">
        <v>29</v>
      </c>
      <c r="C3" s="1" t="s">
        <v>30</v>
      </c>
      <c r="D3" s="5">
        <v>1</v>
      </c>
      <c r="E3" s="1" t="s">
        <v>20</v>
      </c>
      <c r="F3" s="25"/>
      <c r="G3" s="25"/>
      <c r="H3" s="5">
        <f>ROUND(D3*F3, 0)</f>
        <v>0</v>
      </c>
      <c r="I3" s="5">
        <f>ROUND(D3*G3, 0)</f>
        <v>0</v>
      </c>
    </row>
    <row r="4" spans="1:9" s="8" customFormat="1" x14ac:dyDescent="0.25">
      <c r="A4" s="6"/>
      <c r="B4" s="2"/>
      <c r="C4" s="2" t="s">
        <v>14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Költségtérítések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F2" sqref="F2:G3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32</v>
      </c>
      <c r="C2" s="1" t="s">
        <v>33</v>
      </c>
      <c r="D2" s="5">
        <v>3</v>
      </c>
      <c r="E2" s="1" t="s">
        <v>20</v>
      </c>
      <c r="F2" s="25"/>
      <c r="G2" s="25"/>
      <c r="H2" s="5">
        <f>ROUND(D2*F2, 0)</f>
        <v>0</v>
      </c>
      <c r="I2" s="5">
        <f>ROUND(D2*G2, 0)</f>
        <v>0</v>
      </c>
    </row>
    <row r="3" spans="1:9" ht="51" x14ac:dyDescent="0.25">
      <c r="A3" s="7">
        <v>2</v>
      </c>
      <c r="B3" s="1" t="s">
        <v>34</v>
      </c>
      <c r="C3" s="1" t="s">
        <v>35</v>
      </c>
      <c r="D3" s="5">
        <v>18</v>
      </c>
      <c r="E3" s="1" t="s">
        <v>12</v>
      </c>
      <c r="F3" s="25"/>
      <c r="G3" s="25"/>
      <c r="H3" s="5">
        <f>ROUND(D3*F3, 0)</f>
        <v>0</v>
      </c>
      <c r="I3" s="5">
        <f>ROUND(D3*G3, 0)</f>
        <v>0</v>
      </c>
    </row>
    <row r="4" spans="1:9" s="8" customFormat="1" x14ac:dyDescent="0.25">
      <c r="A4" s="6"/>
      <c r="B4" s="2"/>
      <c r="C4" s="2" t="s">
        <v>14</v>
      </c>
      <c r="D4" s="4"/>
      <c r="E4" s="2"/>
      <c r="F4" s="4"/>
      <c r="G4" s="4"/>
      <c r="H4" s="4">
        <f>ROUND(SUM(H2:H3),0)</f>
        <v>0</v>
      </c>
      <c r="I4" s="4">
        <f>ROUND(SUM(I2:I3),0)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Irtás, föld- és sziklamunka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" sqref="F2:G2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165.75" x14ac:dyDescent="0.25">
      <c r="A2" s="7">
        <v>1</v>
      </c>
      <c r="B2" s="1" t="s">
        <v>37</v>
      </c>
      <c r="C2" s="1" t="s">
        <v>38</v>
      </c>
      <c r="D2" s="5">
        <v>1</v>
      </c>
      <c r="E2" s="1" t="s">
        <v>20</v>
      </c>
      <c r="F2" s="25"/>
      <c r="G2" s="25"/>
      <c r="H2" s="5">
        <f>ROUND(D2*F2, 0)</f>
        <v>0</v>
      </c>
      <c r="I2" s="5">
        <f>ROUND(D2*G2, 0)</f>
        <v>0</v>
      </c>
    </row>
    <row r="3" spans="1:9" s="8" customFormat="1" x14ac:dyDescent="0.25">
      <c r="A3" s="6"/>
      <c r="B3" s="2"/>
      <c r="C3" s="2" t="s">
        <v>14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Előregyártott épületszerkezeti elem elhelyezése és szerelése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" sqref="F2:G2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 x14ac:dyDescent="0.25">
      <c r="A2" s="7">
        <v>1</v>
      </c>
      <c r="B2" s="1" t="s">
        <v>40</v>
      </c>
      <c r="C2" s="1" t="s">
        <v>42</v>
      </c>
      <c r="D2" s="5">
        <v>60</v>
      </c>
      <c r="E2" s="1" t="s">
        <v>41</v>
      </c>
      <c r="F2" s="25"/>
      <c r="G2" s="25"/>
      <c r="H2" s="5">
        <f>ROUND(D2*F2, 0)</f>
        <v>0</v>
      </c>
      <c r="I2" s="5">
        <f>ROUND(D2*G2, 0)</f>
        <v>0</v>
      </c>
    </row>
    <row r="3" spans="1:9" s="8" customFormat="1" x14ac:dyDescent="0.25">
      <c r="A3" s="6"/>
      <c r="B3" s="2"/>
      <c r="C3" s="2" t="s">
        <v>14</v>
      </c>
      <c r="D3" s="4"/>
      <c r="E3" s="2"/>
      <c r="F3" s="4"/>
      <c r="G3" s="4"/>
      <c r="H3" s="4">
        <f>ROUND(SUM(H2:H2),0)</f>
        <v>0</v>
      </c>
      <c r="I3" s="4">
        <f>ROUND(SUM(I2:I2),0)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Falazás és egyéb kőművesmunka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F2" sqref="F2:G6"/>
    </sheetView>
  </sheetViews>
  <sheetFormatPr defaultRowHeight="12.75" x14ac:dyDescent="0.25"/>
  <cols>
    <col min="1" max="1" width="4.28515625" style="7" customWidth="1"/>
    <col min="2" max="2" width="9.28515625" style="1" customWidth="1"/>
    <col min="3" max="3" width="32.7109375" style="1" customWidth="1"/>
    <col min="4" max="4" width="6.7109375" style="5" customWidth="1"/>
    <col min="5" max="5" width="6.7109375" style="1" customWidth="1"/>
    <col min="6" max="7" width="8.28515625" style="5" customWidth="1"/>
    <col min="8" max="9" width="9.7109375" style="5" customWidth="1"/>
    <col min="10" max="10" width="15.7109375" style="1" customWidth="1"/>
    <col min="11" max="16384" width="9.140625" style="1"/>
  </cols>
  <sheetData>
    <row r="1" spans="1:9" s="3" customFormat="1" ht="25.5" x14ac:dyDescent="0.2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38.25" x14ac:dyDescent="0.25">
      <c r="A2" s="7">
        <v>1</v>
      </c>
      <c r="B2" s="1" t="s">
        <v>44</v>
      </c>
      <c r="C2" s="1" t="s">
        <v>45</v>
      </c>
      <c r="D2" s="5">
        <v>33</v>
      </c>
      <c r="E2" s="1" t="s">
        <v>41</v>
      </c>
      <c r="F2" s="25"/>
      <c r="G2" s="25"/>
      <c r="H2" s="5">
        <f>ROUND(D2*F2, 0)</f>
        <v>0</v>
      </c>
      <c r="I2" s="5">
        <f>ROUND(D2*G2, 0)</f>
        <v>0</v>
      </c>
    </row>
    <row r="3" spans="1:9" ht="25.5" x14ac:dyDescent="0.25">
      <c r="A3" s="7">
        <v>2</v>
      </c>
      <c r="B3" s="1" t="s">
        <v>46</v>
      </c>
      <c r="C3" s="1" t="s">
        <v>47</v>
      </c>
      <c r="D3" s="5">
        <v>33</v>
      </c>
      <c r="E3" s="1" t="s">
        <v>41</v>
      </c>
      <c r="F3" s="25"/>
      <c r="G3" s="25"/>
      <c r="H3" s="5">
        <f>ROUND(D3*F3, 0)</f>
        <v>0</v>
      </c>
      <c r="I3" s="5">
        <f>ROUND(D3*G3, 0)</f>
        <v>0</v>
      </c>
    </row>
    <row r="4" spans="1:9" ht="76.5" x14ac:dyDescent="0.25">
      <c r="A4" s="7">
        <v>3</v>
      </c>
      <c r="B4" s="1" t="s">
        <v>48</v>
      </c>
      <c r="C4" s="1" t="s">
        <v>49</v>
      </c>
      <c r="D4" s="5">
        <v>33</v>
      </c>
      <c r="E4" s="1" t="s">
        <v>41</v>
      </c>
      <c r="F4" s="25"/>
      <c r="G4" s="25"/>
      <c r="H4" s="5">
        <f>ROUND(D4*F4, 0)</f>
        <v>0</v>
      </c>
      <c r="I4" s="5">
        <f>ROUND(D4*G4, 0)</f>
        <v>0</v>
      </c>
    </row>
    <row r="5" spans="1:9" ht="76.5" x14ac:dyDescent="0.25">
      <c r="A5" s="7">
        <v>4</v>
      </c>
      <c r="B5" s="1" t="s">
        <v>50</v>
      </c>
      <c r="C5" s="1" t="s">
        <v>51</v>
      </c>
      <c r="D5" s="5">
        <v>260</v>
      </c>
      <c r="E5" s="1" t="s">
        <v>41</v>
      </c>
      <c r="F5" s="25"/>
      <c r="G5" s="25"/>
      <c r="H5" s="5">
        <f>ROUND(D5*F5, 0)</f>
        <v>0</v>
      </c>
      <c r="I5" s="5">
        <f>ROUND(D5*G5, 0)</f>
        <v>0</v>
      </c>
    </row>
    <row r="6" spans="1:9" ht="102" x14ac:dyDescent="0.25">
      <c r="A6" s="7">
        <v>5</v>
      </c>
      <c r="B6" s="1" t="s">
        <v>52</v>
      </c>
      <c r="C6" s="1" t="s">
        <v>53</v>
      </c>
      <c r="D6" s="5">
        <v>9</v>
      </c>
      <c r="E6" s="1" t="s">
        <v>17</v>
      </c>
      <c r="F6" s="25"/>
      <c r="G6" s="25"/>
      <c r="H6" s="5">
        <f>ROUND(D6*F6, 0)</f>
        <v>0</v>
      </c>
      <c r="I6" s="5">
        <f>ROUND(D6*G6, 0)</f>
        <v>0</v>
      </c>
    </row>
    <row r="7" spans="1:9" s="8" customFormat="1" x14ac:dyDescent="0.25">
      <c r="A7" s="6"/>
      <c r="B7" s="2"/>
      <c r="C7" s="2" t="s">
        <v>14</v>
      </c>
      <c r="D7" s="4"/>
      <c r="E7" s="2"/>
      <c r="F7" s="4"/>
      <c r="G7" s="4"/>
      <c r="H7" s="4">
        <f>ROUND(SUM(H2:H6),0)</f>
        <v>0</v>
      </c>
      <c r="I7" s="4">
        <f>ROUND(SUM(I2:I6),0)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Vakolás és rabicolás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Záradék</vt:lpstr>
      <vt:lpstr>Összesítő</vt:lpstr>
      <vt:lpstr>Bontás, építőanyagok újrahaszno</vt:lpstr>
      <vt:lpstr>Felvonulási létesítmények</vt:lpstr>
      <vt:lpstr>Költségtérítések</vt:lpstr>
      <vt:lpstr>Irtás, föld- és sziklamunka</vt:lpstr>
      <vt:lpstr>Előregyártott épületszerkezeti </vt:lpstr>
      <vt:lpstr>Falazás és egyéb kőművesmunka</vt:lpstr>
      <vt:lpstr>Vakolás és rabicolás</vt:lpstr>
      <vt:lpstr>Szárazépítés</vt:lpstr>
      <vt:lpstr>Hideg- és melegburkolatok készí</vt:lpstr>
      <vt:lpstr>Fa- és műanyag szerkezet elhely</vt:lpstr>
      <vt:lpstr>Felületképzés</vt:lpstr>
      <vt:lpstr>Elektromosenergia-ellátás, vill</vt:lpstr>
      <vt:lpstr>Épületgépészeti csővezeték szer</vt:lpstr>
      <vt:lpstr>Épületgépészeti szerelvények és</vt:lpstr>
      <vt:lpstr>Takarítási munka</vt:lpstr>
      <vt:lpstr>Mobiliák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Zsebeházi Zsolt</cp:lastModifiedBy>
  <cp:lastPrinted>2023-03-01T07:54:35Z</cp:lastPrinted>
  <dcterms:created xsi:type="dcterms:W3CDTF">2023-02-26T14:40:21Z</dcterms:created>
  <dcterms:modified xsi:type="dcterms:W3CDTF">2023-04-11T09:09:59Z</dcterms:modified>
</cp:coreProperties>
</file>