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WORK\Honlap\Pályázat\2026_06_22\"/>
    </mc:Choice>
  </mc:AlternateContent>
  <xr:revisionPtr revIDLastSave="0" documentId="8_{D3EC8257-B20C-4B54-B0D7-77510CD51401}" xr6:coauthVersionLast="47" xr6:coauthVersionMax="47" xr10:uidLastSave="{00000000-0000-0000-0000-000000000000}"/>
  <bookViews>
    <workbookView xWindow="28680" yWindow="-120" windowWidth="29040" windowHeight="15840" firstSheet="3" activeTab="6" xr2:uid="{D7095BF1-0E2C-4C5A-8329-F69E2CBBF134}"/>
  </bookViews>
  <sheets>
    <sheet name="Záradék" sheetId="4" r:id="rId1"/>
    <sheet name="Összesítő" sheetId="3" r:id="rId2"/>
    <sheet name="Építészet" sheetId="5" r:id="rId3"/>
    <sheet name="GÉPÉSZ" sheetId="7" r:id="rId4"/>
    <sheet name="Gázvezeték szer" sheetId="2" r:id="rId5"/>
    <sheet name="Gáz szerelvények és" sheetId="1" r:id="rId6"/>
    <sheet name="Elektromos Munkák " sheetId="8"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5" l="1"/>
  <c r="H25" i="5"/>
  <c r="G25" i="5"/>
  <c r="I45" i="7"/>
  <c r="I46" i="7"/>
  <c r="H20" i="5"/>
  <c r="H21" i="5"/>
  <c r="H3" i="5"/>
  <c r="H5" i="5"/>
  <c r="G6" i="5"/>
  <c r="H6" i="5"/>
  <c r="G7" i="5"/>
  <c r="H7" i="5"/>
  <c r="G8" i="5"/>
  <c r="H8" i="5"/>
  <c r="H28" i="5"/>
  <c r="G28" i="5"/>
  <c r="H29" i="5"/>
  <c r="G29" i="5"/>
  <c r="I59" i="7"/>
  <c r="H59" i="7"/>
  <c r="I78" i="7"/>
  <c r="H78" i="7"/>
  <c r="G20" i="5"/>
  <c r="I55" i="8"/>
  <c r="H55" i="8"/>
  <c r="J55" i="8" s="1"/>
  <c r="I54" i="8"/>
  <c r="H54" i="8"/>
  <c r="J54" i="8" s="1"/>
  <c r="I53" i="8"/>
  <c r="H53" i="8"/>
  <c r="J53" i="8" s="1"/>
  <c r="I52" i="8"/>
  <c r="H52" i="8"/>
  <c r="J52" i="8" s="1"/>
  <c r="I51" i="8"/>
  <c r="H51" i="8"/>
  <c r="I50" i="8"/>
  <c r="H50" i="8"/>
  <c r="J50" i="8"/>
  <c r="I48" i="8"/>
  <c r="H48" i="8"/>
  <c r="J48" i="8" s="1"/>
  <c r="I47" i="8"/>
  <c r="H47" i="8"/>
  <c r="J47" i="8" s="1"/>
  <c r="I46" i="8"/>
  <c r="H46" i="8"/>
  <c r="J46" i="8" s="1"/>
  <c r="I45" i="8"/>
  <c r="H45" i="8"/>
  <c r="J45" i="8"/>
  <c r="I43" i="8"/>
  <c r="H43" i="8"/>
  <c r="J43" i="8" s="1"/>
  <c r="I42" i="8"/>
  <c r="J42" i="8" s="1"/>
  <c r="H42" i="8"/>
  <c r="I41" i="8"/>
  <c r="H41" i="8"/>
  <c r="J41" i="8" s="1"/>
  <c r="I40" i="8"/>
  <c r="H40" i="8"/>
  <c r="J40" i="8" s="1"/>
  <c r="I39" i="8"/>
  <c r="H39" i="8"/>
  <c r="J39" i="8"/>
  <c r="I36" i="8"/>
  <c r="H36" i="8"/>
  <c r="J36" i="8" s="1"/>
  <c r="I35" i="8"/>
  <c r="H35" i="8"/>
  <c r="I34" i="8"/>
  <c r="H34" i="8"/>
  <c r="J34" i="8"/>
  <c r="I31" i="8"/>
  <c r="H31" i="8"/>
  <c r="J31" i="8" s="1"/>
  <c r="I30" i="8"/>
  <c r="H30" i="8"/>
  <c r="J30" i="8" s="1"/>
  <c r="I29" i="8"/>
  <c r="J29" i="8"/>
  <c r="H29" i="8"/>
  <c r="I28" i="8"/>
  <c r="H28" i="8"/>
  <c r="J28" i="8" s="1"/>
  <c r="I27" i="8"/>
  <c r="H27" i="8"/>
  <c r="J27" i="8" s="1"/>
  <c r="I24" i="8"/>
  <c r="J24" i="8" s="1"/>
  <c r="H24" i="8"/>
  <c r="I23" i="8"/>
  <c r="H23" i="8"/>
  <c r="J23" i="8" s="1"/>
  <c r="I22" i="8"/>
  <c r="H22" i="8"/>
  <c r="J22" i="8"/>
  <c r="I21" i="8"/>
  <c r="H21" i="8"/>
  <c r="J21" i="8" s="1"/>
  <c r="I20" i="8"/>
  <c r="J20" i="8"/>
  <c r="H20" i="8"/>
  <c r="I19" i="8"/>
  <c r="H19" i="8"/>
  <c r="J19" i="8"/>
  <c r="I18" i="8"/>
  <c r="H18" i="8"/>
  <c r="I15" i="8"/>
  <c r="H15" i="8"/>
  <c r="J15" i="8"/>
  <c r="I14" i="8"/>
  <c r="H14" i="8"/>
  <c r="J14" i="8"/>
  <c r="I13" i="8"/>
  <c r="H13" i="8"/>
  <c r="J13" i="8" s="1"/>
  <c r="I12" i="8"/>
  <c r="J12" i="8" s="1"/>
  <c r="H12" i="8"/>
  <c r="I11" i="8"/>
  <c r="H11" i="8"/>
  <c r="J11" i="8" s="1"/>
  <c r="I8" i="8"/>
  <c r="H8" i="8"/>
  <c r="J8" i="8"/>
  <c r="I7" i="8"/>
  <c r="H7" i="8"/>
  <c r="I6" i="8"/>
  <c r="I57" i="8"/>
  <c r="C6" i="3" s="1"/>
  <c r="H6" i="8"/>
  <c r="J6" i="8" s="1"/>
  <c r="I5" i="8"/>
  <c r="H5" i="8"/>
  <c r="H57" i="8"/>
  <c r="B6" i="3" s="1"/>
  <c r="I4" i="8"/>
  <c r="H4" i="8"/>
  <c r="J51" i="8"/>
  <c r="J7" i="8"/>
  <c r="J18" i="8"/>
  <c r="I74" i="7"/>
  <c r="H74" i="7"/>
  <c r="H75" i="7"/>
  <c r="I75" i="7"/>
  <c r="H76" i="7"/>
  <c r="I76" i="7"/>
  <c r="H46" i="7"/>
  <c r="H47" i="7"/>
  <c r="I47" i="7"/>
  <c r="H48" i="7"/>
  <c r="I48" i="7"/>
  <c r="H49" i="7"/>
  <c r="I49" i="7"/>
  <c r="H50" i="7"/>
  <c r="I50" i="7"/>
  <c r="H43" i="7"/>
  <c r="I43" i="7"/>
  <c r="H45" i="7"/>
  <c r="H41" i="7"/>
  <c r="I4" i="7"/>
  <c r="A3" i="7"/>
  <c r="A4" i="7"/>
  <c r="A5" i="7"/>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H58" i="7"/>
  <c r="I58" i="7"/>
  <c r="H2" i="1"/>
  <c r="H5" i="1" s="1"/>
  <c r="B5" i="3" s="1"/>
  <c r="I2" i="1"/>
  <c r="H3" i="1"/>
  <c r="I3" i="1"/>
  <c r="H4" i="1"/>
  <c r="I4" i="1"/>
  <c r="I5" i="1"/>
  <c r="C5" i="3" s="1"/>
  <c r="H2" i="2"/>
  <c r="I2" i="2"/>
  <c r="H3" i="2"/>
  <c r="I3" i="2"/>
  <c r="I5" i="2"/>
  <c r="C4" i="3" s="1"/>
  <c r="H4" i="2"/>
  <c r="H5" i="2" s="1"/>
  <c r="B4" i="3" s="1"/>
  <c r="I4" i="2"/>
  <c r="H2" i="7"/>
  <c r="I2" i="7"/>
  <c r="H3" i="7"/>
  <c r="I3" i="7"/>
  <c r="I82" i="7" s="1"/>
  <c r="C3" i="3" s="1"/>
  <c r="H4" i="7"/>
  <c r="H5" i="7"/>
  <c r="I5" i="7"/>
  <c r="H6" i="7"/>
  <c r="I6" i="7"/>
  <c r="H7" i="7"/>
  <c r="I7" i="7"/>
  <c r="H8" i="7"/>
  <c r="I8" i="7"/>
  <c r="H9" i="7"/>
  <c r="I9" i="7"/>
  <c r="H10" i="7"/>
  <c r="I10" i="7"/>
  <c r="H11" i="7"/>
  <c r="I11" i="7"/>
  <c r="H12" i="7"/>
  <c r="I12" i="7"/>
  <c r="H13" i="7"/>
  <c r="I13" i="7"/>
  <c r="H14" i="7"/>
  <c r="I14" i="7"/>
  <c r="H15" i="7"/>
  <c r="I15" i="7"/>
  <c r="H16" i="7"/>
  <c r="I16" i="7"/>
  <c r="H17" i="7"/>
  <c r="I17" i="7"/>
  <c r="H18" i="7"/>
  <c r="I18" i="7"/>
  <c r="H19" i="7"/>
  <c r="I19" i="7"/>
  <c r="H20" i="7"/>
  <c r="I20" i="7"/>
  <c r="H21" i="7"/>
  <c r="I21" i="7"/>
  <c r="H22" i="7"/>
  <c r="I22" i="7"/>
  <c r="H23" i="7"/>
  <c r="I23" i="7"/>
  <c r="H24" i="7"/>
  <c r="I24" i="7"/>
  <c r="H25" i="7"/>
  <c r="I25" i="7"/>
  <c r="H26" i="7"/>
  <c r="I26" i="7"/>
  <c r="H27" i="7"/>
  <c r="I27" i="7"/>
  <c r="H28" i="7"/>
  <c r="I28" i="7"/>
  <c r="H29" i="7"/>
  <c r="I29" i="7"/>
  <c r="H30" i="7"/>
  <c r="I30" i="7"/>
  <c r="H31" i="7"/>
  <c r="I31" i="7"/>
  <c r="I32" i="7"/>
  <c r="H33" i="7"/>
  <c r="I33" i="7"/>
  <c r="H34" i="7"/>
  <c r="H82" i="7" s="1"/>
  <c r="B3" i="3" s="1"/>
  <c r="I34" i="7"/>
  <c r="H35" i="7"/>
  <c r="I35" i="7"/>
  <c r="H36" i="7"/>
  <c r="I36" i="7"/>
  <c r="H37" i="7"/>
  <c r="I37" i="7"/>
  <c r="H38" i="7"/>
  <c r="I38" i="7"/>
  <c r="H40" i="7"/>
  <c r="I40" i="7"/>
  <c r="I41" i="7"/>
  <c r="H42" i="7"/>
  <c r="I42" i="7"/>
  <c r="H51" i="7"/>
  <c r="I51" i="7"/>
  <c r="D52" i="7"/>
  <c r="H53" i="7"/>
  <c r="I53" i="7"/>
  <c r="H54" i="7"/>
  <c r="I54" i="7"/>
  <c r="H55" i="7"/>
  <c r="I55" i="7"/>
  <c r="H56" i="7"/>
  <c r="I56" i="7"/>
  <c r="H57" i="7"/>
  <c r="I57" i="7"/>
  <c r="H60" i="7"/>
  <c r="I60" i="7"/>
  <c r="H61" i="7"/>
  <c r="I61" i="7"/>
  <c r="H62" i="7"/>
  <c r="I62" i="7"/>
  <c r="H63" i="7"/>
  <c r="I63" i="7"/>
  <c r="H64" i="7"/>
  <c r="I64" i="7"/>
  <c r="H65" i="7"/>
  <c r="I65" i="7"/>
  <c r="H66" i="7"/>
  <c r="I66" i="7"/>
  <c r="H67" i="7"/>
  <c r="I67" i="7"/>
  <c r="H68" i="7"/>
  <c r="I68" i="7"/>
  <c r="H69" i="7"/>
  <c r="I69" i="7"/>
  <c r="H70" i="7"/>
  <c r="I70" i="7"/>
  <c r="H71" i="7"/>
  <c r="I71" i="7"/>
  <c r="H72" i="7"/>
  <c r="I72" i="7"/>
  <c r="H73" i="7"/>
  <c r="I73" i="7"/>
  <c r="H77" i="7"/>
  <c r="I77" i="7"/>
  <c r="H79" i="7"/>
  <c r="I79" i="7"/>
  <c r="H80" i="7"/>
  <c r="I80" i="7"/>
  <c r="H81" i="7"/>
  <c r="I81" i="7"/>
  <c r="A3" i="5"/>
  <c r="A4" i="5" s="1"/>
  <c r="A5" i="5" s="1"/>
  <c r="A6" i="5" s="1"/>
  <c r="A7" i="5" s="1"/>
  <c r="A8" i="5" s="1"/>
  <c r="A9" i="5" s="1"/>
  <c r="A10" i="5" s="1"/>
  <c r="A11" i="5" s="1"/>
  <c r="A12" i="5" s="1"/>
  <c r="A13" i="5" s="1"/>
  <c r="A14" i="5" s="1"/>
  <c r="A15" i="5" s="1"/>
  <c r="A17" i="5"/>
  <c r="A18" i="5"/>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H4" i="5"/>
  <c r="H52" i="5" s="1"/>
  <c r="C2" i="3" s="1"/>
  <c r="C7" i="3" s="1"/>
  <c r="D24" i="4" s="1"/>
  <c r="D25" i="4" s="1"/>
  <c r="G9" i="5"/>
  <c r="G52" i="5" s="1"/>
  <c r="B2" i="3" s="1"/>
  <c r="H9" i="5"/>
  <c r="G10" i="5"/>
  <c r="H10" i="5"/>
  <c r="G11" i="5"/>
  <c r="H11" i="5"/>
  <c r="H12" i="5"/>
  <c r="H13" i="5"/>
  <c r="H14" i="5"/>
  <c r="H15" i="5"/>
  <c r="H16" i="5"/>
  <c r="H17" i="5"/>
  <c r="H18" i="5"/>
  <c r="G23" i="5"/>
  <c r="H23" i="5"/>
  <c r="G24" i="5"/>
  <c r="H24" i="5"/>
  <c r="G26" i="5"/>
  <c r="H26" i="5"/>
  <c r="G27" i="5"/>
  <c r="H27" i="5"/>
  <c r="G30" i="5"/>
  <c r="H30" i="5"/>
  <c r="G31" i="5"/>
  <c r="H31" i="5"/>
  <c r="G32" i="5"/>
  <c r="H32" i="5"/>
  <c r="G33" i="5"/>
  <c r="H33" i="5"/>
  <c r="G34" i="5"/>
  <c r="H34" i="5"/>
  <c r="G35" i="5"/>
  <c r="H35" i="5"/>
  <c r="G36" i="5"/>
  <c r="H36" i="5"/>
  <c r="G37" i="5"/>
  <c r="H37" i="5"/>
  <c r="G38" i="5"/>
  <c r="H38" i="5"/>
  <c r="G39" i="5"/>
  <c r="H39" i="5"/>
  <c r="G40" i="5"/>
  <c r="H40" i="5"/>
  <c r="G41" i="5"/>
  <c r="H41" i="5"/>
  <c r="G42" i="5"/>
  <c r="H42" i="5"/>
  <c r="G43" i="5"/>
  <c r="H43" i="5"/>
  <c r="G44" i="5"/>
  <c r="H44" i="5"/>
  <c r="G45" i="5"/>
  <c r="H45" i="5"/>
  <c r="G46" i="5"/>
  <c r="H46" i="5"/>
  <c r="G47" i="5"/>
  <c r="H47" i="5"/>
  <c r="G48" i="5"/>
  <c r="H48" i="5"/>
  <c r="G49" i="5"/>
  <c r="H49" i="5"/>
  <c r="G50" i="5"/>
  <c r="H50" i="5"/>
  <c r="H51" i="5"/>
  <c r="J35" i="8"/>
  <c r="J5" i="8"/>
  <c r="H52" i="7"/>
  <c r="I52" i="7"/>
  <c r="J4" i="8"/>
  <c r="J58" i="8" l="1"/>
  <c r="B7" i="3"/>
  <c r="C24" i="4" s="1"/>
  <c r="C25" i="4" s="1"/>
  <c r="C26" i="4" s="1"/>
  <c r="C27" i="4" l="1"/>
  <c r="C28" i="4" s="1"/>
</calcChain>
</file>

<file path=xl/sharedStrings.xml><?xml version="1.0" encoding="utf-8"?>
<sst xmlns="http://schemas.openxmlformats.org/spreadsheetml/2006/main" count="489" uniqueCount="257">
  <si>
    <t>Munkanem megnevezése</t>
  </si>
  <si>
    <t>Anyag összege</t>
  </si>
  <si>
    <t>Díj összege</t>
  </si>
  <si>
    <t>Ssz.</t>
  </si>
  <si>
    <t>Tételszám</t>
  </si>
  <si>
    <t>Tétel szövege</t>
  </si>
  <si>
    <t>Menny.</t>
  </si>
  <si>
    <t>Egység</t>
  </si>
  <si>
    <t>Anyag egységár</t>
  </si>
  <si>
    <t>Díj egységre</t>
  </si>
  <si>
    <t>Anyag összesen</t>
  </si>
  <si>
    <t>Díj összesen</t>
  </si>
  <si>
    <t>81-000-1.1.1</t>
  </si>
  <si>
    <t>m</t>
  </si>
  <si>
    <t>Csővezetékek bontása, horganyzott vagy fekete acélcsövek tartószerkezetről, vagy padlócsatornából lángvágással, deponálással, DN 50 méretig</t>
  </si>
  <si>
    <t>81-003-1.2.1.1.1.1.3-0110113</t>
  </si>
  <si>
    <t>Gázvezeték, Fekete acélcső szerelése, hegesztett kötésekkel, cső elhelyezése szakaszos nyomáspróbával, szabadon, tartószerkezettel, csőátmérő DN 100-méretig, DN 25 Normálfalú, varratnélküli fekete acélcső, sima,  A 37X, 1", 33,7x3,2mm</t>
  </si>
  <si>
    <t>81-003-1.2.1.1.1.1.5-0110119</t>
  </si>
  <si>
    <t>Gázvezeték, Fekete acélcső szerelése, hegesztett kötésekkel, cső elhelyezése szakaszos nyomáspróbával, szabadon, tartószerkezettel, csőátmérő DN 100-méretig, DN 40 Normálfalú, varratnélküli fekete acélcső, sima, A 37X 6/4", 48,3x3,2mm</t>
  </si>
  <si>
    <t>Munkanem összesen:</t>
  </si>
  <si>
    <t>82-000-2</t>
  </si>
  <si>
    <t>db</t>
  </si>
  <si>
    <t>Víz és gáz mérőhelyek szerelvényeinek leszerelése</t>
  </si>
  <si>
    <t>82-003-2.1.3-0130608</t>
  </si>
  <si>
    <t>Gázmérőhely kialakítása, csapos idomos kötéssel, 8 m³/h-DN 40 MOFÉM AHA gömbcsap 2" bb. menettel, vízátbocsátás 890 l/min., névleges méret 50 mm, sárgaréz, natúr, 10 bar, Csz: 113-0053-00</t>
  </si>
  <si>
    <t>82-003-5.1-0245133</t>
  </si>
  <si>
    <t>Kiegészítő szerelvények gázmérő-csatlakozáshoz csatlakozólemezek Viega Profipress G alaplemez, egy- és kétcsonkú gázmérő szereléséhez, horganyzott acél, 310x60, Csz.: 441562</t>
  </si>
  <si>
    <t>Összesen:</t>
  </si>
  <si>
    <t xml:space="preserve">                                       </t>
  </si>
  <si>
    <t xml:space="preserve">A munka leírása:                       </t>
  </si>
  <si>
    <t xml:space="preserve">                                                                              </t>
  </si>
  <si>
    <t>Költségvetés főösszesítő (HUF)</t>
  </si>
  <si>
    <t>Megnevezés</t>
  </si>
  <si>
    <t>Anyagköltség</t>
  </si>
  <si>
    <t>1. Építmény közvetlen költségei</t>
  </si>
  <si>
    <t>1.1 Közvetlen önköltség összesen</t>
  </si>
  <si>
    <t>2.1 ÁFA vetítési alap</t>
  </si>
  <si>
    <t>2.2 Áfa</t>
  </si>
  <si>
    <t>3.  A munka ára</t>
  </si>
  <si>
    <t xml:space="preserve">Név :   Ezüstfenyő Idősek Otthona                               </t>
  </si>
  <si>
    <t>Anyag egységár nettó Ft</t>
  </si>
  <si>
    <t>Díj egységre nettó Ft</t>
  </si>
  <si>
    <t>Anyag összesen nettó Ft</t>
  </si>
  <si>
    <t>Díj összesen nettó Ft</t>
  </si>
  <si>
    <t>Bontási munkák</t>
  </si>
  <si>
    <t>Bontási törmelék konténeres elszállítása, lerakása, lerakóhelyi díjjal, 10,0 m³-es konténerbe</t>
  </si>
  <si>
    <t>m3</t>
  </si>
  <si>
    <t>Deponálás</t>
  </si>
  <si>
    <t>A bölcsőde nagyüzemi konyhájában a szagelszívó, beépített konyhabútorok, üzemi gáztűzhelyek, üzemi sütők, grillek, kézi és gépi mosogatók, moslékolók, krumlpi hámozók, olajsütők és   a hozzájuk tartozó elektromos és vízvezetékek  és lefolyók ÓVATOS bontása.  A bontott bútoroknak és az összes nagyüzemi konyhai felszerelésknek bontás után újra felhasználható állapotban kell lennie!</t>
  </si>
  <si>
    <t>klts</t>
  </si>
  <si>
    <t>A idősek otthonában lévő kis ebédlő sarokban a beépített konyhabútorok, tűzhely, sütő, mosogató tálcák, csaptelepek és lefolyó ÓVATOS bontása, áthelyezése és beépítése az új Zárt Tárolóba.  A bontott bútoroknak bontás után újra felhasználható állapotban kell lennie! Az árnak az áthelyezést és az újra beépítést, a tűzhely és a mosogatók bekötését  is tartalmaznia kell.</t>
  </si>
  <si>
    <t>Meglévő fajanszok ÓVATOS bontása, újrahasznosítása az új WC-ékben</t>
  </si>
  <si>
    <t>Meglévő csempézett falfelületekről a csempe eltávolítása</t>
  </si>
  <si>
    <t>m2</t>
  </si>
  <si>
    <t xml:space="preserve">Meglévő zuhanyzótálcák bontása, nem kell megőrizni </t>
  </si>
  <si>
    <t>Veszélyes hulladék  (neon cső) szakszerű elszállítása engedéllyel rendelkező szakcéggel kijelölt veszélyeshulladék feldolgozó telepre.</t>
  </si>
  <si>
    <t>Meglévő villanykapcsolók bontása</t>
  </si>
  <si>
    <t>Meglévő fa/MDF lépcső bontása</t>
  </si>
  <si>
    <t>Lapburkolatok bontása, falburkolat bármely méretű kőagyag, mozaik vagy tört mozaik (NOVA) lapból.
Csempe falburkolat bontása.</t>
  </si>
  <si>
    <t>Lapburkolatok bontása, lábazat bármely méretű kőagyag, mozaik vagy tört mozaik (NOVA) lapból.
Csempe lábazat bontása.</t>
  </si>
  <si>
    <t>fm</t>
  </si>
  <si>
    <t>Kültéri, hőszigetelt nyílászárók bontása, fém és műanyag tokszerkezetű ajtószárnyakkal</t>
  </si>
  <si>
    <t>Beltéri fa nyílászárók bontása, fa és műanyag ajtószárnyakkal tokkal együtt</t>
  </si>
  <si>
    <t>Válaszfal bontása, égetett agyag-kerámia termékekből, erősítő pillérrel vagy erősítő pillér nélkül falazva, kisméretű, mészhomok, magasított vagy nagyméretű téglából, 15 cm vastagságig, falazó, cementes mészhabarcsból falazva.
Falazott válaszfal bontása, építész és tartószerkezeti tervek alapján, kisméretű téglafalazat. A bontás előtt feltárás szükséges, amiről a tervezőt és a megbízót tájékoztatni kell.</t>
  </si>
  <si>
    <t>Építészet</t>
  </si>
  <si>
    <t>Építészet Összesen:</t>
  </si>
  <si>
    <r>
      <rPr>
        <b/>
        <sz val="12"/>
        <color indexed="8"/>
        <rFont val="Calibri"/>
        <family val="2"/>
        <charset val="238"/>
      </rPr>
      <t>Fészekvésé</t>
    </r>
    <r>
      <rPr>
        <sz val="12"/>
        <color indexed="8"/>
        <rFont val="Calibri"/>
        <family val="2"/>
        <charset val="238"/>
      </rPr>
      <t>s új áthidalóknak, téglafalban, 0,015 m³-ig</t>
    </r>
  </si>
  <si>
    <r>
      <rPr>
        <b/>
        <sz val="12"/>
        <color indexed="8"/>
        <rFont val="Calibri"/>
        <family val="2"/>
        <charset val="238"/>
      </rPr>
      <t xml:space="preserve">Nyílásbefalazás és faljavítás ragasztott polisztirol hőszigeteléssel együtt: </t>
    </r>
    <r>
      <rPr>
        <sz val="12"/>
        <color indexed="8"/>
        <rFont val="Calibri"/>
        <family val="2"/>
        <charset val="238"/>
      </rPr>
      <t>Teherhordó és kitöltő falazat, égetett agyag-kerámia termékekből, nyílásbefalazás, vagy kisebb falpótlások, 250 mm és ennél vastagabb falban csorbázatvéséssel,  Kisméretű tömör tégla, 250×120×65 mm, I.o., KERAKOLL Biocalce Muratura falazóhabarcs. Hőszigetelés a meglévő hőszigeteléssel megegyező kivitelben vastagságban (kb 15cm vastag polisztirol) ragasztással és rögzítéssel együtt</t>
    </r>
  </si>
  <si>
    <r>
      <rPr>
        <b/>
        <sz val="12"/>
        <rFont val="Calibri"/>
        <family val="2"/>
        <charset val="238"/>
      </rPr>
      <t>Vizeshelységbe 10 cm vastag, szabadon álló szerelt fal készítése</t>
    </r>
    <r>
      <rPr>
        <sz val="12"/>
        <rFont val="Calibri"/>
        <family val="2"/>
        <charset val="238"/>
      </rPr>
      <t>, kőzetgyapot szigetelőanyag kitöltéssel, kétoldali, 2-2 rtg. IMPREGNÁLT gipszkarton borítással Pl: Aquapanel, 50 mm széles profilvázra szerelve, csavarfejek és illesztések glettelve (Q2)
Rigips RB normál, 12,5mm vtg. gipszkarton építőlemez, 12,5mm vtg. gipszkarton építőlemez, ásványi szálas hőszigetelés</t>
    </r>
  </si>
  <si>
    <r>
      <rPr>
        <b/>
        <sz val="12"/>
        <color indexed="8"/>
        <rFont val="Calibri"/>
        <family val="2"/>
        <charset val="238"/>
      </rPr>
      <t xml:space="preserve">Gres vagy kőporcelán padlóburkolat </t>
    </r>
    <r>
      <rPr>
        <sz val="12"/>
        <color indexed="8"/>
        <rFont val="Calibri"/>
        <family val="2"/>
        <charset val="238"/>
      </rPr>
      <t>készítése, beltérben, tégla, beton, vakolt alapfelületen, gres, kőporcelán lappal, kötésben vagy hálósan, 3-5 mm vtg. ragasztóba rakva, 1-10 mm fugaszélességgel, 20x20 - 40x40 cm közötti lapmérettel csúszásmentes mázolatlan porcelán greslap, matt felület, 3mm fuga, R10/B fugaszín:  Mapei - Keracolor FF Flex 170 crocus blue  Equipe - Bauhome 20x20 cm szín: 27683 EQ-3 terracotta P2a</t>
    </r>
  </si>
  <si>
    <r>
      <rPr>
        <b/>
        <sz val="12"/>
        <color indexed="8"/>
        <rFont val="Calibri"/>
        <family val="2"/>
        <charset val="238"/>
      </rPr>
      <t xml:space="preserve">Vízszigetelés készítése gres, kőporcelán padlóburkolat és csempézett falfelütek alá </t>
    </r>
    <r>
      <rPr>
        <sz val="12"/>
        <color indexed="8"/>
        <rFont val="Calibri"/>
        <family val="2"/>
        <charset val="238"/>
      </rPr>
      <t xml:space="preserve">, beltérben,  3-5 mm  vastagságban Mapelastic Aquadefence 3,5kg-os kiszerelésben vagy hasonló </t>
    </r>
  </si>
  <si>
    <r>
      <rPr>
        <b/>
        <sz val="12"/>
        <color indexed="8"/>
        <rFont val="Calibri"/>
        <family val="2"/>
        <charset val="238"/>
      </rPr>
      <t>Vynil Padlóburkolat alá szigetelés készítése</t>
    </r>
    <r>
      <rPr>
        <sz val="12"/>
        <color indexed="8"/>
        <rFont val="Calibri"/>
        <family val="2"/>
        <charset val="238"/>
      </rPr>
      <t xml:space="preserve"> beltérben, beton alapfelületen </t>
    </r>
  </si>
  <si>
    <r>
      <rPr>
        <b/>
        <sz val="12"/>
        <color indexed="8"/>
        <rFont val="Calibri"/>
        <family val="2"/>
        <charset val="238"/>
      </rPr>
      <t>Padlóburkolat felületelőkészítése</t>
    </r>
    <r>
      <rPr>
        <sz val="12"/>
        <color indexed="8"/>
        <rFont val="Calibri"/>
        <family val="2"/>
        <charset val="238"/>
      </rPr>
      <t xml:space="preserve"> beltérben, beton alapfelületen simító felületkiegyenlítés készítése 5 mm átlagos rétegvastagságban MAPEI Ultraplan Eco 20 önterülő aljzatkiegyenlítő, szürke, Csz: 1491523</t>
    </r>
  </si>
  <si>
    <r>
      <rPr>
        <b/>
        <sz val="12"/>
        <rFont val="Calibri"/>
        <family val="2"/>
        <charset val="238"/>
      </rPr>
      <t>Vynyl Padlóburkolat</t>
    </r>
    <r>
      <rPr>
        <sz val="12"/>
        <rFont val="Calibri"/>
        <family val="2"/>
      </rPr>
      <t xml:space="preserve"> készítése beltérben, kiegyenlített aljzaton, vinyl burkolat,
kompletten, minden kiegészítő elemmel együtt</t>
    </r>
    <r>
      <rPr>
        <sz val="12"/>
        <rFont val="Calibri"/>
        <family val="2"/>
      </rPr>
      <t xml:space="preserve">
tekercses, ragasztott vinyl burkolat
Forbo Sphera Element vinyl padlóburkolat 50067 straw
gyártó által javasolt ragasztóval és alátéttel</t>
    </r>
  </si>
  <si>
    <r>
      <rPr>
        <b/>
        <sz val="12"/>
        <color indexed="8"/>
        <rFont val="Calibri"/>
        <family val="2"/>
        <charset val="238"/>
      </rPr>
      <t xml:space="preserve">Üvegszövet háló elhelyezése, </t>
    </r>
    <r>
      <rPr>
        <sz val="12"/>
        <color indexed="8"/>
        <rFont val="Calibri"/>
        <family val="2"/>
        <charset val="238"/>
      </rPr>
      <t>függőleges, vízszintes, ferde vagy íves felületen Mapenet üvegszövet</t>
    </r>
  </si>
  <si>
    <r>
      <rPr>
        <b/>
        <sz val="12"/>
        <color indexed="8"/>
        <rFont val="Calibri"/>
        <family val="2"/>
        <charset val="238"/>
      </rPr>
      <t xml:space="preserve">Diszperziós festés falfelületen </t>
    </r>
    <r>
      <rPr>
        <sz val="12"/>
        <color indexed="8"/>
        <rFont val="Calibri"/>
        <family val="2"/>
        <charset val="238"/>
      </rPr>
      <t>műanyag bázisú vizes-diszperziós fehér vagy gyárilag színezett festékkel, új vagy régi lekapart, előkészített alapfelületen, három rétegben, tagolt sima felületen, választott színben, mintafelület alapján, tervezői és megrendelői jóváhagyással.
Beltéri falfesték Caparol PremiumClean
3D-System Plus, Naturweiss
Hatékonyan tisztítható, szennyeződésálló, matt beltéri festék, 2 rétegben felhordva.</t>
    </r>
  </si>
  <si>
    <r>
      <rPr>
        <b/>
        <sz val="12"/>
        <rFont val="Calibri"/>
        <family val="2"/>
        <charset val="238"/>
      </rPr>
      <t xml:space="preserve">Fali kézmosó 36x26cm </t>
    </r>
    <r>
      <rPr>
        <sz val="12"/>
        <rFont val="Calibri"/>
        <family val="2"/>
        <charset val="238"/>
      </rPr>
      <t xml:space="preserve">( Villeroy&amp;Boch - Architectura,  jobbos,  VB-43733601 ),   2 db 1/2"falikoronggal, 2db 1/2"-3/8" sarokszeleppel,  leeresztő szeleppel,  króm bűzelzáróval (Jika - Mio JI-3747100040001), egykaros mosdó csapteleppel (Hansgrohe - Vernis Blend HG-71584000 ), felszerelve, összes szerelési segédanyaggal, rögzítéssel, komplett. </t>
    </r>
  </si>
  <si>
    <r>
      <rPr>
        <b/>
        <sz val="12"/>
        <rFont val="Calibri"/>
        <family val="2"/>
        <charset val="238"/>
      </rPr>
      <t xml:space="preserve">Akadálymentes Konzolos WC </t>
    </r>
    <r>
      <rPr>
        <sz val="12"/>
        <rFont val="Calibri"/>
        <family val="2"/>
        <charset val="238"/>
      </rPr>
      <t>mélyöblítésű kivitelben 70x35,5  (Geberit Selnova Comfort hosszított, GE-500261011) ülőkével (Geberit - Selnova Comfort,GE-500133001 )  felszerelve,  Geberit Duofix WC fali szerelőállvánnyal, tartály nyomólappal (Geberit Sigma 20, GE-115882KJ1), 1 db tartalék elzárószeleppel, összes szerelési segédanyaggal, komplett</t>
    </r>
  </si>
  <si>
    <r>
      <rPr>
        <b/>
        <sz val="12"/>
        <rFont val="Calibri"/>
        <family val="2"/>
        <charset val="238"/>
      </rPr>
      <t>Akadálymentes WC-be IT 800F fali felhajtható kapaszkodó</t>
    </r>
    <r>
      <rPr>
        <sz val="12"/>
        <rFont val="Calibri"/>
        <family val="2"/>
        <charset val="238"/>
      </rPr>
      <t xml:space="preserve"> Akadálymentes.hu</t>
    </r>
  </si>
  <si>
    <r>
      <rPr>
        <b/>
        <sz val="12"/>
        <rFont val="Calibri"/>
        <family val="2"/>
        <charset val="238"/>
      </rPr>
      <t>Akadálymentes Tolóajtók belső és külső felére tolást segítő kapaszkodók</t>
    </r>
    <r>
      <rPr>
        <sz val="12"/>
        <rFont val="Calibri"/>
        <family val="2"/>
        <charset val="238"/>
      </rPr>
      <t xml:space="preserve">  IT 600FKP 600mm-es Kapaszkodó Akadálymentes.hu</t>
    </r>
  </si>
  <si>
    <r>
      <rPr>
        <b/>
        <sz val="12"/>
        <color indexed="8"/>
        <rFont val="Calibri"/>
        <family val="2"/>
        <charset val="238"/>
      </rPr>
      <t xml:space="preserve">Zuhanyszett </t>
    </r>
    <r>
      <rPr>
        <sz val="12"/>
        <color indexed="8"/>
        <rFont val="Calibri"/>
        <family val="2"/>
        <charset val="238"/>
      </rPr>
      <t xml:space="preserve"> elhelyezése,  kiegészítőkkel és rögzítésekkel kompletten,  zuhanyszett típus: Hansgrohe Vernis Blend Zuhanyszett Vario, Crometta 65 zuhannyal króm
</t>
    </r>
  </si>
  <si>
    <r>
      <rPr>
        <b/>
        <sz val="12"/>
        <color indexed="8"/>
        <rFont val="Calibri"/>
        <family val="2"/>
        <charset val="238"/>
      </rPr>
      <t>Pipere és szaniter berendezések elhelyezése</t>
    </r>
    <r>
      <rPr>
        <sz val="12"/>
        <color indexed="8"/>
        <rFont val="Calibri"/>
        <family val="2"/>
        <charset val="238"/>
      </rPr>
      <t xml:space="preserve">,  kiegészítőkkel és rögzítésekkel kompletten, konszignáció szerint tükör típus: IKEA Nissedal fehér keretű tükör
</t>
    </r>
  </si>
  <si>
    <r>
      <rPr>
        <b/>
        <sz val="12"/>
        <rFont val="Calibri"/>
        <family val="2"/>
        <charset val="238"/>
      </rPr>
      <t xml:space="preserve">Fali akadálymentes mosdó </t>
    </r>
    <r>
      <rPr>
        <sz val="12"/>
        <rFont val="Calibri"/>
        <family val="2"/>
        <charset val="238"/>
      </rPr>
      <t xml:space="preserve">65x55cm cm (Geberit - Selnova Comfort Square, GE-500789011),   2 db 1/2"falikoronggal, 2db 1/2"-3/8" sarokszeleppel,  leeresztő szeleppel,  falba süllyesztett szifonnal (HL4000.3), krómozott lefolyó csatlakozóvak (HL134.1C), egykaros akadálymentes mosdó csapteleppel (Kludi - Puer&amp;Easy 70KLU_372870565 ), felszerelve, összes szerelési segédanyaggal, rögzítéssel, komplett. </t>
    </r>
  </si>
  <si>
    <r>
      <rPr>
        <b/>
        <sz val="12"/>
        <color indexed="8"/>
        <rFont val="Calibri"/>
        <family val="2"/>
        <charset val="238"/>
      </rPr>
      <t xml:space="preserve">Pipere Takarítás: </t>
    </r>
    <r>
      <rPr>
        <sz val="12"/>
        <color indexed="8"/>
        <rFont val="Calibri"/>
        <family val="2"/>
        <charset val="238"/>
      </rPr>
      <t>Építmények átadás előtti utolsó takarítása (pipere)</t>
    </r>
  </si>
  <si>
    <t>Gázvezeték szerelése</t>
  </si>
  <si>
    <t>Gáz szerelvények és berendezések szerelése</t>
  </si>
  <si>
    <t>Fejezet összesen:</t>
  </si>
  <si>
    <t>Mint előző tétel, de
DN160</t>
  </si>
  <si>
    <t>Közeg áramlási irányának jelzése DIN2404 szerint, öntapadós kivitelben.</t>
  </si>
  <si>
    <t>Zománcozott felirati jelzőtábla, fehér alapon színes betűkkel és kerettel, 2 sor írással 20 x 15 cm méretben falra vagy a vezetékekre fölszerelve a vezeték funkciók föltüntetésével.</t>
  </si>
  <si>
    <t>Negatív vízminta beszerzése</t>
  </si>
  <si>
    <t>A vízhálózat fertőtlenítése.</t>
  </si>
  <si>
    <t>Vízvezetéki szakaszos és hálózati nyomáspróba, 200 mm külső Ø-ig</t>
  </si>
  <si>
    <t xml:space="preserve">A vízhálózat feltöltése, ürítése. </t>
  </si>
  <si>
    <t>kg</t>
  </si>
  <si>
    <t>Gáz- és fűtésszerelési berendezési tárgyak leszerelése, fűtésszerelési berendezési tárgyak szaniter szivattyúk víz-fűtés</t>
  </si>
  <si>
    <t>Gáz- és fűtésszerelési berendezési tárgyak leszerelése, fűtésszerelési berendezési tárgyak törölköző szárítók és térelválasztók</t>
  </si>
  <si>
    <t>Gáz- és fűtésszerelési berendezési tárgyak leszerelése, fűtésszerelési berendezési tárgyak lapradiátorok</t>
  </si>
  <si>
    <t>Gáz- és fűtésszerelési berendezési tárgyak leszerelése, fűtésszerelési berendezési tárgyak öntöttvas tagos radiátor, 11-20 tag között teljes szétszereléssel</t>
  </si>
  <si>
    <t>Gáz- és fűtésszerelési berendezési tárgyak leszerelése, fűtésszerelési berendezési tárgyak öntöttvas tagos radiátor, 10 tagig, teljes szétszereléssel</t>
  </si>
  <si>
    <t>Gáz- és fűtésszerelési berendezési tárgyak leszerelése, fűtésszerelési berendezési tárgyak melegvíztárolók, 201-500 liter között</t>
  </si>
  <si>
    <t>Vízellátás berendezési tárgyak leszerelése, elektromos hőtároló, 120 liter felett</t>
  </si>
  <si>
    <t>Vízellátás berendezési tárgyak leszerelése, zuhanytálcák beépített</t>
  </si>
  <si>
    <t>Vízellátás berendezési tárgyak leszerelése, öblítőtartály tartozékokkal</t>
  </si>
  <si>
    <t>Vízellátás berendezési tárgyak leszerelése, WC csésze tartozékokkal</t>
  </si>
  <si>
    <t>Vízellátás berendezési tárgyak leszerelése, mosogatók</t>
  </si>
  <si>
    <t>Vízellátás berendezési tárgyak leszerelése, falikutak, mosdók</t>
  </si>
  <si>
    <t>Vízellátás berendezési tárgyak leszerelése, szelepek, bekötőcsövek, könyökök, zsírfogók stb.</t>
  </si>
  <si>
    <t>Gépészet</t>
  </si>
  <si>
    <t>DK-900/400</t>
  </si>
  <si>
    <t>DK-600/720</t>
  </si>
  <si>
    <t>DK-900-520</t>
  </si>
  <si>
    <t>DKK-400-1120</t>
  </si>
  <si>
    <t>DK-900-920</t>
  </si>
  <si>
    <t>DK-900-1000</t>
  </si>
  <si>
    <t>K-900-520</t>
  </si>
  <si>
    <t>DK-900-400</t>
  </si>
  <si>
    <t>Munkadíjköltség</t>
  </si>
  <si>
    <t>Tételkiírás</t>
  </si>
  <si>
    <t>Mennyiség</t>
  </si>
  <si>
    <t>Egységre jutó</t>
  </si>
  <si>
    <t>A tétel ára összesen</t>
  </si>
  <si>
    <t>Anyag</t>
  </si>
  <si>
    <t>Munkadíj</t>
  </si>
  <si>
    <t>Összesen</t>
  </si>
  <si>
    <t>ELOSZTÓBERENDEZÉSEK</t>
  </si>
  <si>
    <t>Fogyasztásmérő hely átalakítása, amely Áramszolgáltatói Rendszerengedéllyel rendelkezik - Hensel vagy Csatári Plast fogyasztásmérő. Fogyasztásmérő szekrény beszerzése csak az Áramszolgáltató által elfogadott mérési terv után javasolt</t>
  </si>
  <si>
    <t>"A" épület elosztó cseréje, Schneider Mureva falonkívüli lakáselosztóra 2x18 modul. Megmaradó áramkörök átkötése, új áramkörökkel való kiegészítése az elosztónak</t>
  </si>
  <si>
    <t>"B" épület elosztó cseréje, Schneider Mureva falonkívüli lakáselosztóra 2x18 modul. Megmaradó áramkörök átkötése, új áramkörökkel való kiegészítése az elosztónak</t>
  </si>
  <si>
    <t>"A" épület meglévő elosztó áramköreinek feltárása, beazonosítása</t>
  </si>
  <si>
    <t>"B" épület meglévő elosztó áramköreinek feltárása, beazonosítása</t>
  </si>
  <si>
    <t>Kábelek, vezetékek</t>
  </si>
  <si>
    <t>2.</t>
  </si>
  <si>
    <t>A szükséges erőátviteli és installációs kábelek a következőkben felsorolt vezetőkkel szállítva, és mint installációs vezetékek minden berendezéshez és egyedi berendezésekhez kábeltálcára vagy tartóra fektetve, falközökben, álmennyezetben, padlóban. Szerelő és kötődoboz a szükséges mennyiségben. Az üzemkész fektetéshez tartozik: rendezett csatlakozások, fektetés, megfogások, bekötések, minden kötési és elágazóhelyen, így saját szállítású készülékekben, elosztókban, kapcsolótáblákon, stb. Minden tartozék, úgymint tömszelecék tömítése, csavaros megfogások, elágazó dobozok, apró-,  szigetelő-, tömítő- és rögzítő anyagokkal (mint kengyel és bilincs rögzítők, félkengyelek, stb). A kiírásban nincs a vezetékek fektetési módja szerinti megkülönböztetés, ezt az árban kell kalkuláni. Az egységárak tartalmazzák egyenként a következőket:
- Kábelek szabad nyomvonalon, kábelcsatornákban stb. fektetve.
- Vezetékek üres védőcsőbe fektetve - kb. 10% 
- Vezetékek tálcára fektetve</t>
  </si>
  <si>
    <t>NYY-J 5x10mm2</t>
  </si>
  <si>
    <t>méter</t>
  </si>
  <si>
    <t>NYM-J típus 3x2,5mm2</t>
  </si>
  <si>
    <t>NYM-J típus 3x1,5mm2</t>
  </si>
  <si>
    <t>NYM-J típus 4x1,5mm2</t>
  </si>
  <si>
    <t>NYY-J típus 3x2,5mm2</t>
  </si>
  <si>
    <t>Lámpatestek, szerelés</t>
  </si>
  <si>
    <t>3.</t>
  </si>
  <si>
    <t>Valamennyi beépítésre kerülö berendezésnek, készüléknek, anyagnak a kivitelezéshez szükséges összes magyar hatósági engedéllyel rendelkeznie kell. Az ár tartalmaz minden rögzítő és szerelési anyagot, PLUS fényforrás, színhőmérséklet később, fényforrás élettertama legalább 15000 óra, csatlakozás, próba, üzembehelyezés és átadás a megrendelőnek. Valamennyi lámpatest LED fényforrással szerelve</t>
  </si>
  <si>
    <t>L1 típusú mennyzetre szerelt lámpa, Ledvance CEILING ROUND ⌀ 33cm 18W 3000K IP44 vagy ezzel egyenértékű. Költség tartalmazza a lámpa felszerelését és beüzemelését is.</t>
  </si>
  <si>
    <t>L3 típusú mennyzetre szerelt lámpa beépítőkerettel, V-TAC 29W Dimmelhető LED panel (120x30 cm, A++, 3000K meleg fehér, 3480 lumen, 1200x300 mm) vagy ezzel egyenértékű. Költség tartalmazza a lámpa felszerelését és beüzemelését is</t>
  </si>
  <si>
    <t>L4 típusú oldalfalra szerelt lámpa, SCHRACK - FRAME LED 230V CURVE, LED süllyesztett fali lámpa, 2700K LED Indoor Wandeinbauleuchte - LI1000574 vagy ezzel egyenértékű. Költség tartalmazza a lámpa felszerelését és beüzemelését is.</t>
  </si>
  <si>
    <t>Brilagi - VESTRA 3 az 1-ben LED fürdőszobai tükörvilágítás, LED/12W/230V, 60 cm, IP44, fényes króm, vagy ezzel egyenértékű. Költség tartalmazza a lámpa felszerelését és beüzemelését is.</t>
  </si>
  <si>
    <t>Ágy feletti olvasólámpa Rabalux Solange falra szerelhető LED spotlámpa, kapcsolóval (6W) meleg fehér. Költség tartalmazza a lámpa felszerelését és beüzemelését is.</t>
  </si>
  <si>
    <t>B1 típusú ASM CL-313F saját akkumulátoros biztonsági lámpa beszerzése és lámpák felszerelése, 60perces akkumulátor idővel</t>
  </si>
  <si>
    <t>B3 típusú ASM CL-417 saját akkumulátoros biztonsági lámpa beszerzése és lámpák felszerelése, 60perces akkumulátor idővel</t>
  </si>
  <si>
    <t>Szerelvények</t>
  </si>
  <si>
    <t>Valamennyi szerelvény ajánlatánál számolni kell a szerelvényes dobozzal, szerelvénykerettel, valamint ennek kiépítésének költségével. Javasolt az 50mm-es süllyesztett szerelvényes doboz. Ennek mélységét a Megrendelővel a kivitelezést megelőzően egyeztetni szükséges.
Lakás világítás kapcsolóknál a kacsolókat jelzőfénnyel kell ellátni. Nem lakás területen a szerelvényeket feliratozni szükséges, valamint a feszültségszintet jelölni kell.</t>
  </si>
  <si>
    <t>4.</t>
  </si>
  <si>
    <t>Schneider Asfora 2P+F csatlakozóaljzat, csavaros bekötés, 16 A, fehér, EPH2900121, hozzá tartozó szerelvény dobozzal és kerettel</t>
  </si>
  <si>
    <t>Schneider Asfora egypólusú kapcsoló, rugós bekötés, 10 AX, fehér, EPH0100121, hozzá tartozó szerelvény dobozzal és kerettel</t>
  </si>
  <si>
    <t>Schneider Asfora csillárkapcsoló, rugós bekötés, 10 AX, fehér,  EPH0300121, hozzá tartozó szerelvény dobozzal és kerettel</t>
  </si>
  <si>
    <t>Schneider Asfora fényerőszabályozó, rugós bekötés, fehér, EPH6800121, hozzá tartozó szerelvény dobozzal és kerettel</t>
  </si>
  <si>
    <t>Schneider mozgássérült WC szett fehér EL740074 Tartalma:1db hívónyomógomb+1db törlő nyomógomb+1db szobai jelzőlámpa+1db tápegység. Rendszer telepítése, beüzemelése</t>
  </si>
  <si>
    <t>Földelés, EPH</t>
  </si>
  <si>
    <t>5.</t>
  </si>
  <si>
    <t>A belső villámvédelemhez a következők tartoznak:
Minden kézzel érinthető szerkezet, belső fémből készült épület szerekezet és elem, minden fémből készült fűtési, szaniter, szellőzés, klimaberendezés, kábeltálcák,  stb. Ezek EPH bekötése szükséges</t>
  </si>
  <si>
    <t>EPH szalag 1/8 - 1 1/2"</t>
  </si>
  <si>
    <t>MKH zöld-sárga vezeték 2,5mm2</t>
  </si>
  <si>
    <t>Zuhanyzólefolyó bekötése EPH rendszerbe</t>
  </si>
  <si>
    <t>Kisfeszültségű szerelési anyagok</t>
  </si>
  <si>
    <t>6.</t>
  </si>
  <si>
    <t>Valamennyi beépítésre kerülö berendezésnek, készüléknek, anyagnak a kivitelezéshez szükséges összes magyar hatósági engedéllyel rendelkeznie kell.</t>
  </si>
  <si>
    <t>Födémdoboz lámpahely kialakításhoz és kábelcsatkakozáshoz Kaiser F60mm</t>
  </si>
  <si>
    <t>Gewiss GW48001 süllyesztett kötődoboz téglafalhoz 92x92x45mm (szélxmagxmély) fedéllel (tartalmazza a kartonból készült bevakolás elleni védőelemet) Gewiss 48 PT (Gewiss GW48001)</t>
  </si>
  <si>
    <t>Szerelési segédanyagok (kötő elemek, rögzítők,  kábel jelölők, stb.)</t>
  </si>
  <si>
    <t>tétel</t>
  </si>
  <si>
    <t>Flexibilis műanyag védőcső DN25</t>
  </si>
  <si>
    <t>Horony vésés falba</t>
  </si>
  <si>
    <t>Egyéb csatlakozások / Bontás</t>
  </si>
  <si>
    <t>7.</t>
  </si>
  <si>
    <t>Fix bekötés ventilátor betáplálás részére, világításkapcsolóról megtáplálva, utánfutással</t>
  </si>
  <si>
    <t>Meglévő kábelek óvatos bontása (becsült mennyiség)</t>
  </si>
  <si>
    <t>Meglévő szerelvények óvatos bontása (becsült mennyiség)</t>
  </si>
  <si>
    <t>Split kültéri részére elektromos csatlakozás kiépítése</t>
  </si>
  <si>
    <t>Egyebek</t>
  </si>
  <si>
    <t>8.</t>
  </si>
  <si>
    <t>Faláttörés 20mm</t>
  </si>
  <si>
    <t>Feszültség alá helyezés előtt kábelszigetelés ellenállás mérés, majd bekapcsolást követően hurokimpedancia mérése</t>
  </si>
  <si>
    <t>VBF felülvizsgálat készített a beépített elektromos rendszerekről</t>
  </si>
  <si>
    <t xml:space="preserve">Megvalósulási terv készítése, szükséges certifikátok átadása a beépített berendezésekről és anyagokról papír és elektronikus formában. </t>
  </si>
  <si>
    <t>Használati kézikönyv elektromos rendszerekre vonatkozó fejezetének elkészítése</t>
  </si>
  <si>
    <t>Áramszolgáltató irányába ügyintézés a fogyasztásmérő áthelyezésének ügyében és mérési terv készítése</t>
  </si>
  <si>
    <t xml:space="preserve">Elektromos Tételek </t>
  </si>
  <si>
    <t>2.8m magas 60cm x 60cm beépített konhyaszekrények ÓVATOS bontása. A meglévő szekrények újra hasznosítása az új tárolókban - szekrényajtók nélkül. A bontott bútoroknak bontás után újra felhasználható állapotban kell lennie!</t>
  </si>
  <si>
    <r>
      <rPr>
        <b/>
        <sz val="12"/>
        <color indexed="8"/>
        <rFont val="Calibri"/>
        <family val="2"/>
        <charset val="238"/>
      </rPr>
      <t xml:space="preserve">Nyílásáthidaló </t>
    </r>
    <r>
      <rPr>
        <sz val="12"/>
        <color indexed="8"/>
        <rFont val="Calibri"/>
        <family val="2"/>
        <charset val="238"/>
      </rPr>
      <t>előregyártott nyomottöv nélküli nyílásáthidaló elhelyezése, tartószerkezetre, csomóponti kötés nélkül,falazat szélességű áthidaló elemekből vagy több elem egymás mellé sorolásával, a teherhordó falváll előkészítésével, az áthidaló elemek ideiglenes alátámasztásával, kiegészítő hőszigetelés elhelyezése nélkül, 0,07 t/db tömegig, égetett agyag-kerámia köpenyes nyílásáthidaló gerenda POROTHERM A-12 kerámia burkolatú nyílásáthidaló, 1,50 m</t>
    </r>
  </si>
  <si>
    <r>
      <rPr>
        <b/>
        <sz val="12"/>
        <color indexed="8"/>
        <rFont val="Calibri"/>
        <family val="2"/>
        <charset val="238"/>
      </rPr>
      <t>Szintkülönbség megszüntetésére födémfeltöltés</t>
    </r>
    <r>
      <rPr>
        <sz val="12"/>
        <color indexed="8"/>
        <rFont val="Calibri"/>
        <family val="2"/>
        <charset val="238"/>
      </rPr>
      <t xml:space="preserve"> készítése, hőszigetelő, lépésálló és JÁRHATÓ, könnyűbetonnal, 6- 12 cm átlagos vastagság között, perlitbetonból,  pl. Baumit Perlitbeton, Cikkszám: 152100 vagy hasonló</t>
    </r>
  </si>
  <si>
    <r>
      <rPr>
        <b/>
        <sz val="12"/>
        <rFont val="Calibri"/>
        <family val="2"/>
        <charset val="238"/>
      </rPr>
      <t xml:space="preserve">Beltéri, egyszárnyú falban futó akadálymentes  tolóajtó akadálymentes mosdóhoz </t>
    </r>
    <r>
      <rPr>
        <sz val="12"/>
        <rFont val="Calibri"/>
        <family val="2"/>
        <charset val="238"/>
      </rPr>
      <t>tokszerkezettel és vasalatokkal együttt gipszkarton falhoz 950x2100 mm szabad nyílással 150mm-300mm falvastagsághoz</t>
    </r>
  </si>
  <si>
    <r>
      <rPr>
        <b/>
        <sz val="12"/>
        <rFont val="Calibri"/>
        <family val="2"/>
        <charset val="238"/>
      </rPr>
      <t>Beltéri, egyszárnyú ajtó tokszerkezettel</t>
    </r>
    <r>
      <rPr>
        <sz val="12"/>
        <rFont val="Calibri"/>
        <family val="2"/>
        <charset val="238"/>
      </rPr>
      <t xml:space="preserve"> és vasalatokkal együttt gipszkarton falhoz 950x2100 mm szabad nyílással 150mm-300mm falvastagsághoz</t>
    </r>
  </si>
  <si>
    <r>
      <rPr>
        <b/>
        <sz val="12"/>
        <rFont val="Calibri"/>
        <family val="2"/>
        <charset val="238"/>
      </rPr>
      <t>Vizes helységekben csempézett falburkolat készítése,</t>
    </r>
    <r>
      <rPr>
        <sz val="12"/>
        <rFont val="Calibri"/>
        <family val="2"/>
        <charset val="238"/>
      </rPr>
      <t xml:space="preserve"> vakolt, glettelt vagy impregnált gipszkarton felületen, porcelán burkolat, építésztervező által meghatározott színben, 20x20cm-es, hálós mintában rakott porcelán burkolat, 2mm-es fugával,
csúszásmentesség: R10-B;
pl. RAKO Porfido DAS26814 Glazed Ochre 20x20cm vagy hasonló
ragasztó: pl.: Mapei Keraflex S1
fuga típusa: Mapei Kerapoxy Easy Design kétkomponensű, saválló epoxi fugázóhabarcs bakteriosztatikus adalékszerrel és BioBlock® technológiával, 133 Homok színben</t>
    </r>
  </si>
  <si>
    <r>
      <rPr>
        <b/>
        <sz val="12"/>
        <rFont val="Calibri"/>
        <family val="2"/>
        <charset val="238"/>
      </rPr>
      <t>Beltéri, egyszárnyú ajtó tokszerkezette</t>
    </r>
    <r>
      <rPr>
        <sz val="12"/>
        <rFont val="Calibri"/>
        <family val="2"/>
        <charset val="238"/>
      </rPr>
      <t>l és vasalatokkal együttt gipszkarton falhoz 750x2100 mm szabad nyílással 150mm-300mm falvastagsághoz</t>
    </r>
  </si>
  <si>
    <r>
      <rPr>
        <b/>
        <sz val="12"/>
        <rFont val="Calibri"/>
        <family val="2"/>
        <charset val="238"/>
      </rPr>
      <t xml:space="preserve">Diszperziós festés mennyezeten </t>
    </r>
    <r>
      <rPr>
        <sz val="12"/>
        <rFont val="Calibri"/>
        <family val="2"/>
        <charset val="238"/>
      </rPr>
      <t>műanyag bázisú vizes-diszperziós fehér vagy gyárilag színezett festékkel, új vagy régi lekapart, előkészített alapfelületen, három rétegben, tagolt sima felületen, választott színben, mintafelület alapján, tervezői és megrendelői jóváhagyással.
Beltéri falfesték
Caparol PremiumClean
3D-System Plus, Naturweiss
Hatékonyan tisztítható, szennyeződésálló, matt beltéri festék, 2 rétegben felhordva.</t>
    </r>
  </si>
  <si>
    <r>
      <rPr>
        <b/>
        <sz val="12"/>
        <rFont val="Calibri"/>
        <family val="2"/>
        <charset val="238"/>
      </rPr>
      <t>Műanyag ablak, középen felnyíló/bukó-nyíló, jobbos, fehér színben.</t>
    </r>
    <r>
      <rPr>
        <sz val="12"/>
        <rFont val="Calibri"/>
        <family val="2"/>
        <charset val="238"/>
      </rPr>
      <t xml:space="preserve"> Mérete: 150x130 cm. Szerkezet: 5 légkamrás, 70 mm beépítési mélységű, 2,8 mm falvastagságú műanyag profil, körbefutó fém merevítéssel, kettős szürke gumitömítéssel. Üvegezés: 4+16+4 Low-e+Argon Ug=1,0 W/m2K, vasalat: résszellőző funkcióval. Mindennemű tartozékkal: fehér ablak félkilincs.</t>
    </r>
  </si>
  <si>
    <r>
      <rPr>
        <b/>
        <sz val="12"/>
        <rFont val="Calibri"/>
        <family val="2"/>
        <charset val="238"/>
      </rPr>
      <t>Műanyag ablak, középen felnyíló/bukó-nyíló, jobbos, fehér színben.</t>
    </r>
    <r>
      <rPr>
        <sz val="12"/>
        <rFont val="Calibri"/>
        <family val="2"/>
        <charset val="238"/>
      </rPr>
      <t xml:space="preserve"> Mérete: 80x80 cm. Szerkezet: 5 légkamrás, 70 mm beépítési mélységű, 2,8 mm falvastagságú műanyag profil, körbefutó fém merevítéssel, kettős szürke gumitömítéssel. Üvegezés: 4+16+4 Low-e+Argon Ug=1,0 W/m2K, vasalat: résszellőző funkcióval. Mindennemű tartozékkal: fehér ablak félkilincs.</t>
    </r>
  </si>
  <si>
    <r>
      <rPr>
        <b/>
        <sz val="12"/>
        <color indexed="8"/>
        <rFont val="Calibri"/>
        <family val="2"/>
        <charset val="238"/>
      </rPr>
      <t xml:space="preserve">Önterülő felületkiegyenlítés készítése </t>
    </r>
    <r>
      <rPr>
        <sz val="12"/>
        <color indexed="8"/>
        <rFont val="Calibri"/>
        <family val="2"/>
        <charset val="238"/>
      </rPr>
      <t>Padlóburkolat hordozószerkezetének felületelőkészítése beltérben, beton alapfelületen önterülő felületkiegyenlítés készítése 5 mm átlagos rétegvastagságban weber.niv profi önterülő aljzatkiegyenlítő, Kód: M635 Készül: - Aljzatkiegyenlítés a kerámia ill. greslap lapburkolatok alá, szükség szerint tapadóhiddal.</t>
    </r>
  </si>
  <si>
    <r>
      <rPr>
        <b/>
        <sz val="12"/>
        <color indexed="8"/>
        <rFont val="Calibri"/>
        <family val="2"/>
        <charset val="238"/>
      </rPr>
      <t>Úsztatott esztrich (hő- vagy hangszigetelésen)</t>
    </r>
    <r>
      <rPr>
        <sz val="12"/>
        <color indexed="8"/>
        <rFont val="Calibri"/>
        <family val="2"/>
        <charset val="238"/>
      </rPr>
      <t xml:space="preserve"> kézi feldolgozással, cementbázisú esztrichből C20 szilárdsági osztálynak megfelelően, 4 cm vastagságban Baumit Esztrich, Cikkszám: 152101 Készül:  - Az 5 cm vtg. esztrichbeton betonozása simított felülettel, burkolat alá,</t>
    </r>
    <r>
      <rPr>
        <u/>
        <sz val="12"/>
        <color indexed="8"/>
        <rFont val="Calibri"/>
        <family val="2"/>
        <charset val="238"/>
      </rPr>
      <t xml:space="preserve"> az épített zuhanyzókban és az akmentes WC-ben, ahol lejtést kell képezni a lefolyókhoz.</t>
    </r>
  </si>
  <si>
    <r>
      <rPr>
        <b/>
        <sz val="12"/>
        <color indexed="8"/>
        <rFont val="Calibri"/>
        <family val="2"/>
        <charset val="238"/>
      </rPr>
      <t>80 Általános épületgépészeti szigetelés</t>
    </r>
    <r>
      <rPr>
        <sz val="12"/>
        <color indexed="8"/>
        <rFont val="Calibri"/>
        <family val="2"/>
        <charset val="238"/>
      </rPr>
      <t xml:space="preserve">
</t>
    </r>
    <r>
      <rPr>
        <b/>
        <sz val="12"/>
        <color indexed="8"/>
        <rFont val="Calibri"/>
        <family val="2"/>
        <charset val="238"/>
      </rPr>
      <t>Kőzetgyapot</t>
    </r>
    <r>
      <rPr>
        <sz val="12"/>
        <color indexed="8"/>
        <rFont val="Calibri"/>
        <family val="2"/>
        <charset val="238"/>
      </rPr>
      <t xml:space="preserve"> huzalfonatra tűzött paplan </t>
    </r>
    <r>
      <rPr>
        <b/>
        <sz val="12"/>
        <color indexed="8"/>
        <rFont val="Calibri"/>
        <family val="2"/>
        <charset val="238"/>
      </rPr>
      <t xml:space="preserve">bontása </t>
    </r>
    <r>
      <rPr>
        <sz val="12"/>
        <color indexed="8"/>
        <rFont val="Calibri"/>
        <family val="2"/>
        <charset val="238"/>
      </rPr>
      <t>(szabvány szerint 2 rétegben 2x60 mm vtg.)</t>
    </r>
  </si>
  <si>
    <r>
      <rPr>
        <b/>
        <sz val="12"/>
        <color indexed="8"/>
        <rFont val="Calibri"/>
        <family val="2"/>
        <charset val="238"/>
      </rPr>
      <t>Fűtési, HMV, HHV vezetékek szigetelése</t>
    </r>
    <r>
      <rPr>
        <sz val="12"/>
        <color indexed="8"/>
        <rFont val="Calibri"/>
        <family val="2"/>
        <charset val="238"/>
      </rPr>
      <t xml:space="preserve"> (ívek, idomok, szerelvények szigetelése és burkolás nélkül), szintetikus gumi alapú kaucsuk csőhéjjal csupasz kivitelben, ragasztással, öntapadó ragasztó szalag lezárással, NÁ 108 mm csőátmérőig Csőhéj AF3, falvastagság: 16,5 mm, külső csőátmérő 48 mm</t>
    </r>
  </si>
  <si>
    <r>
      <rPr>
        <b/>
        <sz val="12"/>
        <color indexed="8"/>
        <rFont val="Calibri"/>
        <family val="2"/>
        <charset val="238"/>
      </rPr>
      <t>81 Épületgépészeti csővezeték szerelése</t>
    </r>
    <r>
      <rPr>
        <sz val="12"/>
        <color indexed="8"/>
        <rFont val="Calibri"/>
        <family val="2"/>
        <charset val="238"/>
      </rPr>
      <t xml:space="preserve">
</t>
    </r>
    <r>
      <rPr>
        <b/>
        <sz val="12"/>
        <color indexed="8"/>
        <rFont val="Calibri"/>
        <family val="2"/>
        <charset val="238"/>
      </rPr>
      <t>Csővezetékek bontása,</t>
    </r>
    <r>
      <rPr>
        <sz val="12"/>
        <color indexed="8"/>
        <rFont val="Calibri"/>
        <family val="2"/>
        <charset val="238"/>
      </rPr>
      <t xml:space="preserve"> horganyzott vagy fekete acélcsövek tartószerkezetről, vagy padlócsatornából lángvágással, deponálással, DN 50 méretig</t>
    </r>
  </si>
  <si>
    <r>
      <rPr>
        <b/>
        <sz val="12"/>
        <color indexed="8"/>
        <rFont val="Calibri"/>
        <family val="2"/>
        <charset val="238"/>
      </rPr>
      <t>Csővezetékek bontása, aljzatból</t>
    </r>
    <r>
      <rPr>
        <sz val="12"/>
        <color indexed="8"/>
        <rFont val="Calibri"/>
        <family val="2"/>
        <charset val="238"/>
      </rPr>
      <t>, födémből vagy épületen belüli földárokból,  DN  25 - 150 között</t>
    </r>
  </si>
  <si>
    <r>
      <rPr>
        <b/>
        <sz val="12"/>
        <color indexed="8"/>
        <rFont val="Calibri"/>
        <family val="2"/>
        <charset val="238"/>
      </rPr>
      <t>Csővezetékek bontása</t>
    </r>
    <r>
      <rPr>
        <sz val="12"/>
        <color indexed="8"/>
        <rFont val="Calibri"/>
        <family val="2"/>
        <charset val="238"/>
      </rPr>
      <t xml:space="preserve">, lágy, félkemény vagy kemény </t>
    </r>
    <r>
      <rPr>
        <b/>
        <sz val="12"/>
        <color indexed="8"/>
        <rFont val="Calibri"/>
        <family val="2"/>
        <charset val="238"/>
      </rPr>
      <t xml:space="preserve">vörösrézcső, </t>
    </r>
    <r>
      <rPr>
        <sz val="12"/>
        <color indexed="8"/>
        <rFont val="Calibri"/>
        <family val="2"/>
        <charset val="238"/>
      </rPr>
      <t>tartószerkezetről, forrasztott kötések feloldásával, méret szerinti deponálással, DN 25 - 32 között</t>
    </r>
  </si>
  <si>
    <r>
      <rPr>
        <b/>
        <sz val="12"/>
        <color indexed="8"/>
        <rFont val="Calibri"/>
        <family val="2"/>
        <charset val="238"/>
      </rPr>
      <t>Csővezetékek bontása</t>
    </r>
    <r>
      <rPr>
        <sz val="12"/>
        <color indexed="8"/>
        <rFont val="Calibri"/>
        <family val="2"/>
        <charset val="238"/>
      </rPr>
      <t xml:space="preserve">, ragasztott vagy gumigyűrűs tömítésű </t>
    </r>
    <r>
      <rPr>
        <b/>
        <sz val="12"/>
        <color indexed="8"/>
        <rFont val="Calibri"/>
        <family val="2"/>
        <charset val="238"/>
      </rPr>
      <t>PVC csővezeték</t>
    </r>
    <r>
      <rPr>
        <sz val="12"/>
        <color indexed="8"/>
        <rFont val="Calibri"/>
        <family val="2"/>
        <charset val="238"/>
      </rPr>
      <t xml:space="preserve"> esetén, DN 32 - 100 között</t>
    </r>
  </si>
  <si>
    <r>
      <t xml:space="preserve">Csővezetékek bontása, </t>
    </r>
    <r>
      <rPr>
        <b/>
        <sz val="12"/>
        <color indexed="8"/>
        <rFont val="Calibri"/>
        <family val="2"/>
        <charset val="238"/>
      </rPr>
      <t xml:space="preserve">vízvezeték elzárás és nyitás, </t>
    </r>
    <r>
      <rPr>
        <sz val="12"/>
        <color indexed="8"/>
        <rFont val="Calibri"/>
        <family val="2"/>
        <charset val="238"/>
      </rPr>
      <t>javítási munkák előtt és után</t>
    </r>
  </si>
  <si>
    <r>
      <rPr>
        <b/>
        <sz val="12"/>
        <color indexed="8"/>
        <rFont val="Calibri"/>
        <family val="2"/>
        <charset val="238"/>
      </rPr>
      <t>Ivóvíz vezeték,</t>
    </r>
    <r>
      <rPr>
        <sz val="12"/>
        <color indexed="8"/>
        <rFont val="Calibri"/>
        <family val="2"/>
        <charset val="238"/>
      </rPr>
      <t xml:space="preserve"> Ötrétegű cső szerelése, PE-Xc/Al/PE-Xc, PE-Xc/Al/PE-Xb, PE-Xb/Al/PE-Xb vagy PE-Xc/EVOH/PE-Xc, PE-Xb/Al/PE anyagból, préselt csőkötésekkel, cső elhelyezése csőidomok nélkül, szakaszos nyomáspróbával, falhoronyba vagy padlószerkezetbe szerelve (horonyvésés külön tételben), DN 25 </t>
    </r>
    <r>
      <rPr>
        <b/>
        <sz val="12"/>
        <color indexed="8"/>
        <rFont val="Calibri"/>
        <family val="2"/>
        <charset val="238"/>
      </rPr>
      <t xml:space="preserve">Viega Smartpress/Pexfit Pro Fosta </t>
    </r>
    <r>
      <rPr>
        <sz val="12"/>
        <color indexed="8"/>
        <rFont val="Calibri"/>
        <family val="2"/>
        <charset val="238"/>
      </rPr>
      <t xml:space="preserve">alumíniumerősítésű PE-Xc cső szálban (5 m), fehér, védőcső nélkül, 32 x 3,2, </t>
    </r>
  </si>
  <si>
    <r>
      <rPr>
        <b/>
        <sz val="12"/>
        <color indexed="8"/>
        <rFont val="Calibri"/>
        <family val="2"/>
        <charset val="238"/>
      </rPr>
      <t xml:space="preserve">PP polipropilén lefolyóvezeték </t>
    </r>
    <r>
      <rPr>
        <sz val="12"/>
        <color indexed="8"/>
        <rFont val="Calibri"/>
        <family val="2"/>
        <charset val="238"/>
      </rPr>
      <t xml:space="preserve">szerelése szakaszos tömörségi próbával, szabadon vagy padlócsatornába 90 °C tartós, 95 °C rövid ideig tartó hőmérséklet tűrésű, hangcsillapított, ásványi vagy üvegszál erősítésű cső, csőidomok nélkül, 1,0 m hosszú csövekből, DN 32 - DN 50 GEBERIT Silent-PP cső, egy tokkal, 
</t>
    </r>
    <r>
      <rPr>
        <b/>
        <sz val="12"/>
        <color indexed="8"/>
        <rFont val="Calibri"/>
        <family val="2"/>
        <charset val="238"/>
      </rPr>
      <t>DN 40</t>
    </r>
  </si>
  <si>
    <r>
      <t xml:space="preserve">Mint előző tétel, </t>
    </r>
    <r>
      <rPr>
        <b/>
        <sz val="12"/>
        <color indexed="8"/>
        <rFont val="Calibri"/>
        <family val="2"/>
        <charset val="238"/>
      </rPr>
      <t xml:space="preserve">
DN 50</t>
    </r>
  </si>
  <si>
    <r>
      <t xml:space="preserve">Mint előző tétel, </t>
    </r>
    <r>
      <rPr>
        <b/>
        <sz val="12"/>
        <color indexed="8"/>
        <rFont val="Calibri"/>
        <family val="2"/>
        <charset val="238"/>
      </rPr>
      <t xml:space="preserve">
DN 100</t>
    </r>
  </si>
  <si>
    <r>
      <rPr>
        <b/>
        <sz val="12"/>
        <color indexed="8"/>
        <rFont val="Calibri"/>
        <family val="2"/>
        <charset val="238"/>
      </rPr>
      <t>Fűtési vezeték</t>
    </r>
    <r>
      <rPr>
        <sz val="12"/>
        <color indexed="8"/>
        <rFont val="Calibri"/>
        <family val="2"/>
        <charset val="238"/>
      </rPr>
      <t xml:space="preserve">, Fekete acélcső szerelése, hegesztett kötésekkel, tartószerkezettel, szakaszos nyomáspróbával, szabadon, horonyba vagy padlócsatornába, irányváltozás csőívvel, csőátmérő DN 150 méretig, DN 125 Melegen hengerelt, varratnélküli acélcső, MSZ 29-86, A 37X, 
fűtési osztó-gyűjtő cseréje.
</t>
    </r>
    <r>
      <rPr>
        <b/>
        <sz val="12"/>
        <color indexed="8"/>
        <rFont val="Calibri"/>
        <family val="2"/>
        <charset val="238"/>
      </rPr>
      <t>133,0x 4,0 mm</t>
    </r>
  </si>
  <si>
    <r>
      <t xml:space="preserve">Fűtési vezeték, Horganyzott szénacélcső szerelése, préselt csőkötésekkel, cső elhelyezése csőidomok nélkül, szakaszos nyomáspróbával, szabadon, horonyba vagy padlócsatornába, DN 12 - DN 50, DN 15 </t>
    </r>
    <r>
      <rPr>
        <b/>
        <sz val="12"/>
        <color indexed="8"/>
        <rFont val="Calibri"/>
        <family val="2"/>
        <charset val="238"/>
      </rPr>
      <t>Viega Prestabo cső</t>
    </r>
    <r>
      <rPr>
        <sz val="12"/>
        <color indexed="8"/>
        <rFont val="Calibri"/>
        <family val="2"/>
        <charset val="238"/>
      </rPr>
      <t xml:space="preserve">, ötvözetlen szénacél, 6 m-es szálban, 
A épület: 410 fm
B épület: 350 fm
</t>
    </r>
    <r>
      <rPr>
        <b/>
        <sz val="12"/>
        <color indexed="8"/>
        <rFont val="Calibri"/>
        <family val="2"/>
        <charset val="238"/>
      </rPr>
      <t>Ø 18 x 1,2</t>
    </r>
  </si>
  <si>
    <r>
      <t xml:space="preserve">Mint előző tétel, de
A épület: 30 fm
B épület: 62 fm
</t>
    </r>
    <r>
      <rPr>
        <b/>
        <sz val="12"/>
        <color indexed="8"/>
        <rFont val="Calibri"/>
        <family val="2"/>
        <charset val="238"/>
      </rPr>
      <t>Ø 22 x 1,5</t>
    </r>
  </si>
  <si>
    <r>
      <t xml:space="preserve">Mint előző tétel, de
A épület: 36 fm
B épület: 50 fm
</t>
    </r>
    <r>
      <rPr>
        <b/>
        <sz val="12"/>
        <color indexed="8"/>
        <rFont val="Calibri"/>
        <family val="2"/>
        <charset val="238"/>
      </rPr>
      <t>Ø 28 x 1,5</t>
    </r>
  </si>
  <si>
    <r>
      <t xml:space="preserve">Mint előző tétel, de
A épület: 30 fm
B épület: 24 fm
</t>
    </r>
    <r>
      <rPr>
        <b/>
        <sz val="12"/>
        <color indexed="8"/>
        <rFont val="Calibri"/>
        <family val="2"/>
        <charset val="238"/>
      </rPr>
      <t>Ø 35 x 1,5</t>
    </r>
  </si>
  <si>
    <r>
      <rPr>
        <b/>
        <sz val="12"/>
        <color indexed="8"/>
        <rFont val="Calibri"/>
        <family val="2"/>
        <charset val="238"/>
      </rPr>
      <t>82 Épületgépészeti szerelvények és berendezések szerelése</t>
    </r>
    <r>
      <rPr>
        <sz val="12"/>
        <color indexed="8"/>
        <rFont val="Calibri"/>
        <family val="2"/>
        <charset val="238"/>
      </rPr>
      <t xml:space="preserve">
Szerelvények leszerelése, menetes szerelvények, DN 50 méretig</t>
    </r>
  </si>
  <si>
    <r>
      <t xml:space="preserve">Kétoldalon menetes vagy roppantógyűrűs szerelvény elhelyezése, külső vagy belső menettel, illetve hollandival csatlakoztatva DN 15 szelepek, csappantyúk (szabályzó, fojtó-elzáró, beavatkozó) </t>
    </r>
    <r>
      <rPr>
        <b/>
        <sz val="12"/>
        <color indexed="8"/>
        <rFont val="Calibri"/>
        <family val="2"/>
        <charset val="238"/>
      </rPr>
      <t xml:space="preserve">TA STAD* </t>
    </r>
    <r>
      <rPr>
        <sz val="12"/>
        <color indexed="8"/>
        <rFont val="Calibri"/>
        <family val="2"/>
        <charset val="238"/>
      </rPr>
      <t>BB beszabályozó szelep PN 25 mérőcsonkkal, ürítéssel, 
DN 20</t>
    </r>
  </si>
  <si>
    <r>
      <rPr>
        <b/>
        <sz val="12"/>
        <color indexed="8"/>
        <rFont val="Calibri"/>
        <family val="2"/>
        <charset val="238"/>
      </rPr>
      <t xml:space="preserve">Mint előző tétel, de
</t>
    </r>
    <r>
      <rPr>
        <sz val="12"/>
        <color indexed="8"/>
        <rFont val="Calibri"/>
        <family val="2"/>
        <charset val="238"/>
      </rPr>
      <t>DN 25</t>
    </r>
  </si>
  <si>
    <r>
      <t xml:space="preserve">Kétoldalon menetes vagy roppantógyűrűs szerelvény elhelyezése, külső vagy belső menettel, illetve hollandival csatlakoztatva DN 25 </t>
    </r>
    <r>
      <rPr>
        <b/>
        <sz val="12"/>
        <color indexed="8"/>
        <rFont val="Calibri"/>
        <family val="2"/>
        <charset val="238"/>
      </rPr>
      <t>szennyfogószűrő</t>
    </r>
    <r>
      <rPr>
        <sz val="12"/>
        <color indexed="8"/>
        <rFont val="Calibri"/>
        <family val="2"/>
        <charset val="238"/>
      </rPr>
      <t xml:space="preserve">, gázszűrő, iszap- és levegőleválasztó </t>
    </r>
    <r>
      <rPr>
        <b/>
        <sz val="12"/>
        <color indexed="8"/>
        <rFont val="Calibri"/>
        <family val="2"/>
        <charset val="238"/>
      </rPr>
      <t xml:space="preserve">Honeywell Home </t>
    </r>
    <r>
      <rPr>
        <sz val="12"/>
        <color indexed="8"/>
        <rFont val="Calibri"/>
        <family val="2"/>
        <charset val="238"/>
      </rPr>
      <t xml:space="preserve">FF06‑1 AA (1″, 100 μm)  szennyfogó-szűrő DN 25   </t>
    </r>
  </si>
  <si>
    <r>
      <t xml:space="preserve">Kétoldalon menetes vagy roppantógyűrűs szerelvény elhelyezése, külső vagy belső menettel, illetve hollandival csatlakoztatva </t>
    </r>
    <r>
      <rPr>
        <b/>
        <sz val="12"/>
        <color indexed="8"/>
        <rFont val="Calibri"/>
        <family val="2"/>
        <charset val="238"/>
      </rPr>
      <t>SpiroTerm mágneses iszap- és levegőleválasztó kézi légtelenítővel</t>
    </r>
    <r>
      <rPr>
        <sz val="12"/>
        <color indexed="8"/>
        <rFont val="Calibri"/>
        <family val="2"/>
        <charset val="238"/>
      </rPr>
      <t xml:space="preserve">.
</t>
    </r>
    <r>
      <rPr>
        <b/>
        <sz val="12"/>
        <color indexed="8"/>
        <rFont val="Calibri"/>
        <family val="2"/>
        <charset val="238"/>
      </rPr>
      <t>DN25</t>
    </r>
    <r>
      <rPr>
        <sz val="12"/>
        <color indexed="8"/>
        <rFont val="Calibri"/>
        <family val="2"/>
        <charset val="238"/>
      </rPr>
      <t xml:space="preserve">  </t>
    </r>
  </si>
  <si>
    <r>
      <t xml:space="preserve">Kétoldalon menetes vagy roppantógyűrűs szerelvény elhelyezése, külső vagy belső menettel, illetve hollandival csatlakoztatva DN 20 </t>
    </r>
    <r>
      <rPr>
        <b/>
        <sz val="12"/>
        <color indexed="8"/>
        <rFont val="Calibri"/>
        <family val="2"/>
        <charset val="238"/>
      </rPr>
      <t>kétutú motoros szabályozószelep,</t>
    </r>
    <r>
      <rPr>
        <sz val="12"/>
        <color indexed="8"/>
        <rFont val="Calibri"/>
        <family val="2"/>
        <charset val="238"/>
      </rPr>
      <t xml:space="preserve"> motorral összeépítve 
</t>
    </r>
    <r>
      <rPr>
        <b/>
        <sz val="12"/>
        <color indexed="8"/>
        <rFont val="Calibri"/>
        <family val="2"/>
        <charset val="238"/>
      </rPr>
      <t>IMI CV 316 kv6,3</t>
    </r>
  </si>
  <si>
    <r>
      <rPr>
        <b/>
        <sz val="12"/>
        <color indexed="8"/>
        <rFont val="Calibri"/>
        <family val="2"/>
        <charset val="238"/>
      </rPr>
      <t>Öntöttvas radiátor elhelyezése</t>
    </r>
    <r>
      <rPr>
        <sz val="12"/>
        <color indexed="8"/>
        <rFont val="Calibri"/>
        <family val="2"/>
        <charset val="238"/>
      </rPr>
      <t>, előre elkészített támaszra, széthordással, tagosítással, bekötéssel, 10 tagig, 3-oszlopos, 500 mm</t>
    </r>
  </si>
  <si>
    <r>
      <rPr>
        <b/>
        <sz val="12"/>
        <color indexed="8"/>
        <rFont val="Calibri"/>
        <family val="2"/>
        <charset val="238"/>
      </rPr>
      <t>Öntöttvas radiátor elhelyezése,</t>
    </r>
    <r>
      <rPr>
        <sz val="12"/>
        <color indexed="8"/>
        <rFont val="Calibri"/>
        <family val="2"/>
        <charset val="238"/>
      </rPr>
      <t xml:space="preserve"> előre elkészített támaszra, széthordással, tagosítással, bekötéssel, 11-20 tag között, 3-oszlopos, 500 mm</t>
    </r>
  </si>
  <si>
    <r>
      <t>Acéllemez szelepes,</t>
    </r>
    <r>
      <rPr>
        <b/>
        <sz val="12"/>
        <color indexed="8"/>
        <rFont val="Calibri"/>
        <family val="2"/>
        <charset val="238"/>
      </rPr>
      <t xml:space="preserve"> konvektorlemezes lapradiátor </t>
    </r>
    <r>
      <rPr>
        <sz val="12"/>
        <color indexed="8"/>
        <rFont val="Calibri"/>
        <family val="2"/>
        <charset val="238"/>
      </rPr>
      <t xml:space="preserve">elhelyezése, széthordással, tartókkal, bekötéssel, </t>
    </r>
    <r>
      <rPr>
        <b/>
        <sz val="12"/>
        <color indexed="8"/>
        <rFont val="Calibri"/>
        <family val="2"/>
        <charset val="238"/>
      </rPr>
      <t xml:space="preserve"> VOGEL &amp; NOOT </t>
    </r>
    <r>
      <rPr>
        <sz val="12"/>
        <color indexed="8"/>
        <rFont val="Calibri"/>
        <family val="2"/>
        <charset val="238"/>
      </rPr>
      <t xml:space="preserve">lapradiátor 
</t>
    </r>
    <r>
      <rPr>
        <b/>
        <sz val="12"/>
        <color indexed="8"/>
        <rFont val="Calibri"/>
        <family val="2"/>
        <charset val="238"/>
      </rPr>
      <t>A épület</t>
    </r>
  </si>
  <si>
    <r>
      <t>Acéllemez szelepes,</t>
    </r>
    <r>
      <rPr>
        <b/>
        <sz val="12"/>
        <color indexed="8"/>
        <rFont val="Calibri"/>
        <family val="2"/>
        <charset val="238"/>
      </rPr>
      <t xml:space="preserve"> konvektorlemezes lapradiátor </t>
    </r>
    <r>
      <rPr>
        <sz val="12"/>
        <color indexed="8"/>
        <rFont val="Calibri"/>
        <family val="2"/>
        <charset val="238"/>
      </rPr>
      <t xml:space="preserve">elhelyezése, széthordással, tartókkal, bekötéssel, </t>
    </r>
    <r>
      <rPr>
        <b/>
        <sz val="12"/>
        <color indexed="8"/>
        <rFont val="Calibri"/>
        <family val="2"/>
        <charset val="238"/>
      </rPr>
      <t xml:space="preserve"> VOGEL &amp; NOOT </t>
    </r>
    <r>
      <rPr>
        <sz val="12"/>
        <color indexed="8"/>
        <rFont val="Calibri"/>
        <family val="2"/>
        <charset val="238"/>
      </rPr>
      <t xml:space="preserve">lapradiátor 
</t>
    </r>
    <r>
      <rPr>
        <b/>
        <sz val="12"/>
        <color indexed="8"/>
        <rFont val="Calibri"/>
        <family val="2"/>
        <charset val="238"/>
      </rPr>
      <t>B épület</t>
    </r>
  </si>
  <si>
    <r>
      <rPr>
        <b/>
        <sz val="12"/>
        <color indexed="8"/>
        <rFont val="Calibri"/>
        <family val="2"/>
        <charset val="238"/>
      </rPr>
      <t xml:space="preserve">Törölközőszárító radiátorok </t>
    </r>
    <r>
      <rPr>
        <sz val="12"/>
        <color indexed="8"/>
        <rFont val="Calibri"/>
        <family val="2"/>
        <charset val="238"/>
      </rPr>
      <t xml:space="preserve">elhelyezése széthordással, tartókkal, bekötéssel, 1820 mm fűtőtest magasságig, körcsöves, zárt törölközősárító radiátor, szélesség 850-ig egyenes, 
1500x500 2 db
1500x600 1 db
1800x750 1 db
</t>
    </r>
  </si>
  <si>
    <r>
      <rPr>
        <b/>
        <sz val="12"/>
        <color indexed="8"/>
        <rFont val="Calibri"/>
        <family val="2"/>
        <charset val="238"/>
      </rPr>
      <t xml:space="preserve">Acéllemez kompakt </t>
    </r>
    <r>
      <rPr>
        <sz val="12"/>
        <color indexed="8"/>
        <rFont val="Calibri"/>
        <family val="2"/>
        <charset val="238"/>
      </rPr>
      <t xml:space="preserve">lapradiátor elhelyezése, </t>
    </r>
    <r>
      <rPr>
        <b/>
        <sz val="12"/>
        <color indexed="8"/>
        <rFont val="Calibri"/>
        <family val="2"/>
        <charset val="238"/>
      </rPr>
      <t xml:space="preserve">le-, és vissza szerelése </t>
    </r>
    <r>
      <rPr>
        <sz val="12"/>
        <color indexed="8"/>
        <rFont val="Calibri"/>
        <family val="2"/>
        <charset val="238"/>
      </rPr>
      <t xml:space="preserve">széthordással, átmosással, tartókkal, bekötéssel.
A két épület öszesen:  </t>
    </r>
  </si>
  <si>
    <r>
      <rPr>
        <b/>
        <sz val="12"/>
        <color indexed="8"/>
        <rFont val="Calibri"/>
        <family val="2"/>
        <charset val="238"/>
      </rPr>
      <t>83 Szellőztetőberendezések</t>
    </r>
    <r>
      <rPr>
        <sz val="12"/>
        <color indexed="8"/>
        <rFont val="Calibri"/>
        <family val="2"/>
        <charset val="238"/>
      </rPr>
      <t xml:space="preserve">
Különböző típusú kisventilátor elhelyezése </t>
    </r>
    <r>
      <rPr>
        <b/>
        <sz val="12"/>
        <color indexed="8"/>
        <rFont val="Calibri"/>
        <family val="2"/>
        <charset val="238"/>
      </rPr>
      <t>HELIOS MiniVent M1/120 N</t>
    </r>
    <r>
      <rPr>
        <sz val="12"/>
        <color indexed="8"/>
        <rFont val="Calibri"/>
        <family val="2"/>
        <charset val="238"/>
      </rPr>
      <t xml:space="preserve"> mennyezeti </t>
    </r>
    <r>
      <rPr>
        <b/>
        <sz val="12"/>
        <color indexed="8"/>
        <rFont val="Calibri"/>
        <family val="2"/>
        <charset val="238"/>
      </rPr>
      <t>kisventilátor</t>
    </r>
    <r>
      <rPr>
        <sz val="12"/>
        <color indexed="8"/>
        <rFont val="Calibri"/>
        <family val="2"/>
        <charset val="238"/>
      </rPr>
      <t xml:space="preserve"> , ~1, 230 V, 0.065 kW, NÁ 130, (időkapcsolós, utánfutásos modell) páraérzékelővel.</t>
    </r>
  </si>
  <si>
    <r>
      <rPr>
        <b/>
        <sz val="12"/>
        <color indexed="8"/>
        <rFont val="Calibri"/>
        <family val="2"/>
        <charset val="238"/>
      </rPr>
      <t>84 Légkondicionáló berendezések</t>
    </r>
    <r>
      <rPr>
        <sz val="12"/>
        <color indexed="8"/>
        <rFont val="Calibri"/>
        <family val="2"/>
        <charset val="238"/>
      </rPr>
      <t xml:space="preserve">
</t>
    </r>
    <r>
      <rPr>
        <b/>
        <sz val="12"/>
        <color indexed="8"/>
        <rFont val="Calibri"/>
        <family val="2"/>
        <charset val="238"/>
      </rPr>
      <t>Gépek, berendezések bontása</t>
    </r>
    <r>
      <rPr>
        <sz val="12"/>
        <color indexed="8"/>
        <rFont val="Calibri"/>
        <family val="2"/>
        <charset val="238"/>
      </rPr>
      <t xml:space="preserve"> 500 kg/db alatti súly esetén</t>
    </r>
  </si>
  <si>
    <r>
      <t xml:space="preserve">Oldalfali </t>
    </r>
    <r>
      <rPr>
        <b/>
        <sz val="12"/>
        <color indexed="8"/>
        <rFont val="Calibri"/>
        <family val="2"/>
        <charset val="238"/>
      </rPr>
      <t xml:space="preserve">mono split klímák </t>
    </r>
    <r>
      <rPr>
        <sz val="12"/>
        <color indexed="8"/>
        <rFont val="Calibri"/>
        <family val="2"/>
        <charset val="238"/>
      </rPr>
      <t>elhelyezése, csővezetés nélkül, mono split klímák, hőszivattyús kivitelben, hűtő-/fűtőteljesítmény: 10 kW / 15 kW-ig Johnson Controls-</t>
    </r>
    <r>
      <rPr>
        <b/>
        <sz val="12"/>
        <color indexed="8"/>
        <rFont val="Calibri"/>
        <family val="2"/>
        <charset val="238"/>
      </rPr>
      <t>Hitachi airHome400</t>
    </r>
    <r>
      <rPr>
        <sz val="12"/>
        <color indexed="8"/>
        <rFont val="Calibri"/>
        <family val="2"/>
        <charset val="238"/>
      </rPr>
      <t xml:space="preserve"> Inverter oldalfali légkondicionáló (kültéri + beltéri egység), fehér színű, R32 hűtőközeggel (GWP 675), beépített WiFi távvezérlési lehetőséggel, FrostWash hőcserélő tisztító technológiával, infrás távszabályozóval.hűtőtelj. névl.: 2,0kW(0,9-2,5kW) fűtőtelj. névl.: 2,5kW(0,9-3,20kW),1 fázisú, hűtés min/max°C -10/+46, fűtés min/max:-15/+21 SEER 7,5 A++, SCOP 4,6 A++, Pelmax1,01 kW
Kültéri: RAC-DJ18WHAE (2.0kW)
Beltéri: RAK-DJ18RHAE
"A" épületben 1 db opciós tétel</t>
    </r>
  </si>
  <si>
    <r>
      <t xml:space="preserve">SCHELL POLAR II szett </t>
    </r>
    <r>
      <rPr>
        <b/>
        <sz val="12"/>
        <color indexed="8"/>
        <rFont val="Calibri"/>
        <family val="2"/>
        <charset val="238"/>
      </rPr>
      <t>fagybiztos külsőszelep</t>
    </r>
    <r>
      <rPr>
        <sz val="12"/>
        <color indexed="8"/>
        <rFont val="Calibri"/>
        <family val="2"/>
        <charset val="238"/>
      </rPr>
      <t>, kukamosáshoz, 200-500 mm falátvezetéshez, szelepülék mindig a fagymentes zónában, automatikus leürítés minden elzáráskor, visszafolyásgátlóval, légbeszívóval szerelési beépítőelemmel, 1/2", króm, COMFORT vagy dugókulcsus fogantyúval,
Az "A" épület előtti füves terület locsolására.</t>
    </r>
  </si>
  <si>
    <r>
      <t xml:space="preserve">Padló feletti falba süllyeszthető </t>
    </r>
    <r>
      <rPr>
        <b/>
        <sz val="12"/>
        <color indexed="8"/>
        <rFont val="Calibri"/>
        <family val="2"/>
        <charset val="238"/>
      </rPr>
      <t>légbeszívó szelep</t>
    </r>
    <r>
      <rPr>
        <sz val="12"/>
        <color indexed="8"/>
        <rFont val="Calibri"/>
        <family val="2"/>
        <charset val="238"/>
      </rPr>
      <t>, csatlakozóval, levágható beépítő dobozzal, kivehető viszacsapó membrán szerkezettel és fehér légbeeresztő takarólappal legfelső lakószinten strangszellőzésre. 
HL 905N</t>
    </r>
  </si>
  <si>
    <r>
      <rPr>
        <b/>
        <sz val="12"/>
        <color indexed="8"/>
        <rFont val="Calibri"/>
        <family val="2"/>
        <charset val="238"/>
      </rPr>
      <t>Padló alatti</t>
    </r>
    <r>
      <rPr>
        <sz val="12"/>
        <color indexed="8"/>
        <rFont val="Calibri"/>
        <family val="2"/>
        <charset val="238"/>
      </rPr>
      <t xml:space="preserve">, feletti illetve falba süllyeszthető </t>
    </r>
    <r>
      <rPr>
        <b/>
        <sz val="12"/>
        <color indexed="8"/>
        <rFont val="Calibri"/>
        <family val="2"/>
        <charset val="238"/>
      </rPr>
      <t>bűzelzáró</t>
    </r>
    <r>
      <rPr>
        <sz val="12"/>
        <color indexed="8"/>
        <rFont val="Calibri"/>
        <family val="2"/>
        <charset val="238"/>
      </rPr>
      <t>, padló alatti 1, 2, 3 ágú elhelyezése HL541, PrimusBlue komplett csomag alacsony beépítésű (72mm) épített zuhanyzók készítésére rozsdamentes ráccsal és rácskerettel, "PrimusBlue", hajfogóval ellátott, kiszáradás esetén is bűzzáró szifonbetéttel, szigetelő készlettel, elhelyezésekor még nem kell tudnunk, hogy hol lesz a végleges padlószint, a lefolyó felesleges nyakrészét a betonozás után le kell vágni és a szigetelő gallért ekkor lehet a testhez illeszteni, teljesítmény 30 l/perc, beépítés 72-230mm</t>
    </r>
  </si>
  <si>
    <r>
      <rPr>
        <b/>
        <sz val="12"/>
        <color indexed="8"/>
        <rFont val="Calibri"/>
        <family val="2"/>
        <charset val="238"/>
      </rPr>
      <t xml:space="preserve">Zuhanyfolyóka </t>
    </r>
    <r>
      <rPr>
        <sz val="12"/>
        <color indexed="8"/>
        <rFont val="Calibri"/>
        <family val="2"/>
        <charset val="238"/>
      </rPr>
      <t>épített zuhanyzókhoz Styron STY-B-70 Zuhanyfolyóka 760 mm vagy hasonló komplett beépítéssel bűzelzáróval, hajfogóval</t>
    </r>
  </si>
  <si>
    <r>
      <rPr>
        <b/>
        <sz val="12"/>
        <color indexed="8"/>
        <rFont val="Calibri"/>
        <family val="2"/>
        <charset val="238"/>
      </rPr>
      <t>Térkő burkolat bontása</t>
    </r>
    <r>
      <rPr>
        <sz val="12"/>
        <color indexed="8"/>
        <rFont val="Calibri"/>
        <family val="2"/>
        <charset val="238"/>
      </rPr>
      <t xml:space="preserve">, homokos kavicságyazattal. Meglévő fák törzsei körül óvatos kézi bontással, a fák gyökereinek megzavarása nélkül </t>
    </r>
  </si>
  <si>
    <r>
      <rPr>
        <b/>
        <sz val="12"/>
        <color indexed="8"/>
        <rFont val="Calibri"/>
        <family val="2"/>
        <charset val="238"/>
      </rPr>
      <t xml:space="preserve">21 Irtás, föld- és sziklamunka
</t>
    </r>
    <r>
      <rPr>
        <sz val="12"/>
        <color indexed="8"/>
        <rFont val="Calibri"/>
        <family val="2"/>
        <charset val="238"/>
      </rPr>
      <t xml:space="preserve">Közmű feltárása kézi erővel, talajosztály: IV.
</t>
    </r>
  </si>
  <si>
    <r>
      <t xml:space="preserve">Munkaárok földkiemelése és az egykori </t>
    </r>
    <r>
      <rPr>
        <b/>
        <sz val="12"/>
        <color indexed="8"/>
        <rFont val="Calibri"/>
        <family val="2"/>
        <charset val="238"/>
      </rPr>
      <t>zsírfogó eltávolítása</t>
    </r>
    <r>
      <rPr>
        <sz val="12"/>
        <color indexed="8"/>
        <rFont val="Calibri"/>
        <family val="2"/>
        <charset val="238"/>
      </rPr>
      <t xml:space="preserve"> közművesített területen, kézi erővel, bármely konzisztenciájú talajban, dúcolt árokból, 3,0 m árokszélesség felett, talajosztály: IV. </t>
    </r>
  </si>
  <si>
    <r>
      <rPr>
        <b/>
        <sz val="12"/>
        <color indexed="8"/>
        <rFont val="Calibri"/>
        <family val="2"/>
        <charset val="238"/>
      </rPr>
      <t>A kitermelt földmennyiség szállítóeszközre rakása</t>
    </r>
    <r>
      <rPr>
        <sz val="12"/>
        <color indexed="8"/>
        <rFont val="Calibri"/>
        <family val="2"/>
        <charset val="238"/>
      </rPr>
      <t xml:space="preserve"> ( figyelembe véve a helyszíni lehetőségeket: kapukihajtó geometria, 1,5-ös lazulási tényezővel számolva ) </t>
    </r>
  </si>
  <si>
    <r>
      <rPr>
        <b/>
        <sz val="12"/>
        <color indexed="8"/>
        <rFont val="Calibri"/>
        <family val="2"/>
        <charset val="238"/>
      </rPr>
      <t>A kitermelt föld lerakóhelyre történő  elszállítása</t>
    </r>
    <r>
      <rPr>
        <sz val="12"/>
        <color indexed="8"/>
        <rFont val="Calibri"/>
        <family val="2"/>
        <charset val="238"/>
      </rPr>
      <t xml:space="preserve">, lerakói díjjal együtt ( 1,5-ös lazulási tényezővel számolva ) </t>
    </r>
  </si>
  <si>
    <r>
      <t xml:space="preserve">Műtárgyakkal, épületekkel közvetlenül összefüggő </t>
    </r>
    <r>
      <rPr>
        <b/>
        <sz val="12"/>
        <color indexed="8"/>
        <rFont val="Calibri"/>
        <family val="2"/>
        <charset val="238"/>
      </rPr>
      <t>feltöltések és előfeltöltések készítése</t>
    </r>
    <r>
      <rPr>
        <sz val="12"/>
        <color indexed="8"/>
        <rFont val="Calibri"/>
        <family val="2"/>
        <charset val="238"/>
      </rPr>
      <t>, tömörítés nélkül, gépi erővel,kiegészítő kézi munkával, I-IV. oszt.talajban, szállítással, a talaj (homokos kavics)árával együtt.</t>
    </r>
  </si>
  <si>
    <r>
      <rPr>
        <b/>
        <sz val="12"/>
        <color indexed="8"/>
        <rFont val="Calibri"/>
        <family val="2"/>
        <charset val="238"/>
      </rPr>
      <t xml:space="preserve">Földvisszatöltés </t>
    </r>
    <r>
      <rPr>
        <sz val="12"/>
        <color indexed="8"/>
        <rFont val="Calibri"/>
        <family val="2"/>
        <charset val="238"/>
      </rPr>
      <t>munkagödörbe vagy munkaárokba, tömörítés nélkül, réteges elterítéssel, I-IV. osztályú talajban, gépi erővel, az anyag súlypontja 10,0 m-en belül, a vezetéket (műtárgyat) környező 50 cm-en túli szelvényrészben</t>
    </r>
  </si>
  <si>
    <r>
      <rPr>
        <b/>
        <sz val="12"/>
        <color indexed="8"/>
        <rFont val="Calibri"/>
        <family val="2"/>
        <charset val="238"/>
      </rPr>
      <t xml:space="preserve">Járdaburkolat készítése </t>
    </r>
    <r>
      <rPr>
        <sz val="12"/>
        <color indexed="8"/>
        <rFont val="Calibri"/>
        <family val="2"/>
        <charset val="238"/>
      </rPr>
      <t>épület mellett betonból, 8 cm vastagságig, tükörkiemeléssel, 8 cm kavics ágyazattal, szegéllyel, zsaluzattal, saját levében simítva.</t>
    </r>
  </si>
  <si>
    <r>
      <t xml:space="preserve">Polimerbeton </t>
    </r>
    <r>
      <rPr>
        <b/>
        <sz val="12"/>
        <color indexed="8"/>
        <rFont val="Calibri"/>
        <family val="2"/>
        <charset val="238"/>
      </rPr>
      <t xml:space="preserve">vízelvezető folyóka </t>
    </r>
    <r>
      <rPr>
        <sz val="12"/>
        <color indexed="8"/>
        <rFont val="Calibri"/>
        <family val="2"/>
        <charset val="238"/>
      </rPr>
      <t xml:space="preserve">kiépítése, ráccsal, hossz: 1,0 m horganyzott acél ráccsal, földmunkák és ágyazatkészítés nélkül, </t>
    </r>
    <r>
      <rPr>
        <b/>
        <sz val="12"/>
        <color indexed="8"/>
        <rFont val="Calibri"/>
        <family val="2"/>
        <charset val="238"/>
      </rPr>
      <t xml:space="preserve">ACO SELF </t>
    </r>
    <r>
      <rPr>
        <sz val="12"/>
        <color indexed="8"/>
        <rFont val="Calibri"/>
        <family val="2"/>
        <charset val="238"/>
      </rPr>
      <t xml:space="preserve">Euroline vízelvezető folyóka, horg. acél bordás ráccsal, 1 m, </t>
    </r>
  </si>
  <si>
    <r>
      <t xml:space="preserve">Tömörített homokos </t>
    </r>
    <r>
      <rPr>
        <b/>
        <sz val="12"/>
        <color indexed="8"/>
        <rFont val="Calibri"/>
        <family val="2"/>
        <charset val="238"/>
      </rPr>
      <t xml:space="preserve">kavics ágyazat készítése </t>
    </r>
    <r>
      <rPr>
        <sz val="12"/>
        <color indexed="8"/>
        <rFont val="Calibri"/>
        <family val="2"/>
        <charset val="238"/>
      </rPr>
      <t>10 cm vtg.ban min Tr= 90%        ( vezetékek részére )</t>
    </r>
  </si>
  <si>
    <r>
      <rPr>
        <b/>
        <sz val="12"/>
        <color indexed="8"/>
        <rFont val="Calibri"/>
        <family val="2"/>
        <charset val="238"/>
      </rPr>
      <t xml:space="preserve">Döngölés </t>
    </r>
    <r>
      <rPr>
        <sz val="12"/>
        <color indexed="8"/>
        <rFont val="Calibri"/>
        <family val="2"/>
        <charset val="238"/>
      </rPr>
      <t>kézi erővel vizes, tapadós IV. fejtési talajosztályban</t>
    </r>
  </si>
  <si>
    <r>
      <t>Munkahelyi depóniából</t>
    </r>
    <r>
      <rPr>
        <b/>
        <sz val="12"/>
        <color indexed="8"/>
        <rFont val="Calibri"/>
        <family val="2"/>
        <charset val="238"/>
      </rPr>
      <t xml:space="preserve"> építési törmelék konténerbe rakása</t>
    </r>
    <r>
      <rPr>
        <sz val="12"/>
        <color indexed="8"/>
        <rFont val="Calibri"/>
        <family val="2"/>
        <charset val="238"/>
      </rPr>
      <t>, kézi erővel, önálló munka esetén elszámolva, konténer szállítás nélkül</t>
    </r>
  </si>
  <si>
    <r>
      <rPr>
        <b/>
        <sz val="12"/>
        <rFont val="Calibri"/>
        <family val="2"/>
        <charset val="238"/>
      </rPr>
      <t>Gyepesítés</t>
    </r>
    <r>
      <rPr>
        <sz val="12"/>
        <rFont val="Calibri"/>
        <family val="2"/>
        <charset val="238"/>
      </rPr>
      <t xml:space="preserve"> tervezett gyepfelületen talajelőkészítő munkálatokkal, 
gyepszőnyeg vagy gyeptégla felhasználásával, termőtalaj lazítás és a gyeptéglák előzetes vízbe áztatásával</t>
    </r>
  </si>
  <si>
    <r>
      <rPr>
        <b/>
        <sz val="12"/>
        <color indexed="8"/>
        <rFont val="Calibri"/>
        <family val="2"/>
        <charset val="238"/>
      </rPr>
      <t xml:space="preserve">Csapadékvíz nyelő </t>
    </r>
    <r>
      <rPr>
        <sz val="12"/>
        <color indexed="8"/>
        <rFont val="Calibri"/>
        <family val="2"/>
        <charset val="238"/>
      </rPr>
      <t xml:space="preserve">és tartozékainak elhelyezése és bekötése, az udvaron és a világítóudvarokban, Hutterer &amp; Lechner Perfekt lefolyó DN160 függőleges kimenettel, 244x244mm műanyag kerettel, 226x226mm öntöttvas ráccsal, mechanikus bűzzárral, szemétfogó kosárral.
</t>
    </r>
    <r>
      <rPr>
        <b/>
        <sz val="12"/>
        <color indexed="8"/>
        <rFont val="Calibri"/>
        <family val="2"/>
        <charset val="238"/>
      </rPr>
      <t>HL606.5</t>
    </r>
  </si>
  <si>
    <r>
      <rPr>
        <b/>
        <sz val="12"/>
        <color indexed="8"/>
        <rFont val="Calibri"/>
        <family val="2"/>
        <charset val="238"/>
      </rPr>
      <t xml:space="preserve">PVC-KGEM lefolyóvezeték </t>
    </r>
    <r>
      <rPr>
        <sz val="12"/>
        <color indexed="8"/>
        <rFont val="Calibri"/>
        <family val="2"/>
        <charset val="238"/>
      </rPr>
      <t xml:space="preserve">szerelése, tokos, gumigyűrűs kötésekkel, cső elhelyezése csőidomokkal, szakaszos tömörségi próbával, </t>
    </r>
    <r>
      <rPr>
        <b/>
        <sz val="12"/>
        <color indexed="8"/>
        <rFont val="Calibri"/>
        <family val="2"/>
        <charset val="238"/>
      </rPr>
      <t>épületen kívül földárokba</t>
    </r>
    <r>
      <rPr>
        <sz val="12"/>
        <color indexed="8"/>
        <rFont val="Calibri"/>
        <family val="2"/>
        <charset val="238"/>
      </rPr>
      <t xml:space="preserve">, PIPELIFE PVC-U tömörfalú tokos csatornacső 125x3,2x1000 mm SN4 
</t>
    </r>
    <r>
      <rPr>
        <b/>
        <sz val="12"/>
        <color indexed="8"/>
        <rFont val="Calibri"/>
        <family val="2"/>
        <charset val="238"/>
      </rPr>
      <t>DN 125</t>
    </r>
    <r>
      <rPr>
        <sz val="12"/>
        <color indexed="8"/>
        <rFont val="Calibri"/>
        <family val="2"/>
        <charset val="238"/>
      </rPr>
      <t xml:space="preserve"> </t>
    </r>
  </si>
  <si>
    <t xml:space="preserve">                        Végösszeg Anyag és Munkadíj</t>
  </si>
  <si>
    <t>db (1 db 60cm x20cmx 30cm)</t>
  </si>
  <si>
    <r>
      <t xml:space="preserve">30cm vastag TEHERHORDÓ fal                </t>
    </r>
    <r>
      <rPr>
        <sz val="12"/>
        <color indexed="8"/>
        <rFont val="Calibri"/>
        <family val="2"/>
        <charset val="238"/>
      </rPr>
      <t>Xella Ytong Classic NF+GT TEHERHORDÓ A1-es tűzvédelmi osztály falazóelem 60x20x30 cm
Xella Cikkszám: UH-002104  vagy hasonló</t>
    </r>
  </si>
  <si>
    <r>
      <t xml:space="preserve">HEA b= 120 mm hossz: </t>
    </r>
    <r>
      <rPr>
        <sz val="12"/>
        <color indexed="8"/>
        <rFont val="Calibri"/>
        <family val="2"/>
        <charset val="238"/>
      </rPr>
      <t>6 folyóméter euroszelvény
Cikkszám:201765
Leírás: HEA 120 mm euroszelvény, 6 folyóméter per 1 szál súlya kb. 135.3 kg. Új teher hordó falazat fölé, új folyosó áthidalásához, méretre vágva, vágással együtt</t>
    </r>
  </si>
  <si>
    <t xml:space="preserve">Cím :  Bp., VIII. Kerepesi út 29a                                </t>
  </si>
  <si>
    <t>Ezüstfenyő Gondozóház részleges átalakítása</t>
  </si>
  <si>
    <r>
      <rPr>
        <b/>
        <sz val="12"/>
        <rFont val="Calibri"/>
        <family val="2"/>
        <charset val="238"/>
      </rPr>
      <t xml:space="preserve">12 cm vastag, szabadon álló szerelt fal </t>
    </r>
    <r>
      <rPr>
        <sz val="12"/>
        <rFont val="Calibri"/>
        <family val="2"/>
        <charset val="238"/>
      </rPr>
      <t>készítése, kőzetgyapot szigetelőanyag kitöltéssel, kétoldali, 2-2 rtg. gipszkarton borítással, 50 mm széles profilvázra szerelve, csavarfejek és illesztések glettelve (Q2)
Rigips RB normál, 12,5mm vtg. gipszkarton építőlemez, 12,5mm vtg. gipszkarton építőlemez, ásványi szálas hőszigetelés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</si>
</sst>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5" formatCode="_-* #,##0.00\ _F_t_-;\-* #,##0.00\ _F_t_-;_-* &quot;-&quot;??\ _F_t_-;_-@_-"/>
    <numFmt numFmtId="166" formatCode="#,##0\ &quot;Ft&quot;"/>
    <numFmt numFmtId="167" formatCode="0&quot;.&quot;"/>
    <numFmt numFmtId="168" formatCode="_-* #,##0_-;\-* #,##0_-;_-* &quot;-&quot;??_-;_-@_-"/>
    <numFmt numFmtId="169" formatCode="_-* #,##0\ [$Ft-40E]_-;\-* #,##0\ [$Ft-40E]_-;_-* &quot;-&quot;??\ [$Ft-40E]_-;_-@_-"/>
    <numFmt numFmtId="170" formatCode="_-* #,##0.0\ _F_t_-;\-* #,##0.0\ _F_t_-;_-* &quot;-&quot;??\ _F_t_-;_-@_-"/>
    <numFmt numFmtId="171" formatCode="_-* #,##0.0_-;\-* #,##0.0_-;_-* &quot;-&quot;??_-;_-@_-"/>
    <numFmt numFmtId="172" formatCode="_-* #,##0.0\ _F_t_-;\-* #,##0.0\ _F_t_-;_-* &quot;-&quot;?\ _F_t_-;_-@_-"/>
    <numFmt numFmtId="173" formatCode="#,###.\-"/>
    <numFmt numFmtId="174" formatCode="_-* #,##0\ _F_t_-;\-* #,##0\ _F_t_-;_-* &quot;-&quot;??\ _F_t_-;_-@_-"/>
    <numFmt numFmtId="176" formatCode="#,##0_ ;\-#,##0\ "/>
  </numFmts>
  <fonts count="41" x14ac:knownFonts="1">
    <font>
      <sz val="11"/>
      <color theme="1"/>
      <name val="Calibri"/>
      <family val="2"/>
      <charset val="238"/>
      <scheme val="minor"/>
    </font>
    <font>
      <b/>
      <sz val="12"/>
      <color indexed="8"/>
      <name val="Calibri"/>
      <family val="2"/>
      <charset val="238"/>
    </font>
    <font>
      <sz val="12"/>
      <color indexed="8"/>
      <name val="Calibri"/>
      <family val="2"/>
      <charset val="238"/>
    </font>
    <font>
      <sz val="12"/>
      <name val="Calibri"/>
      <family val="2"/>
      <charset val="238"/>
    </font>
    <font>
      <b/>
      <sz val="12"/>
      <name val="Calibri"/>
      <family val="2"/>
      <charset val="238"/>
    </font>
    <font>
      <sz val="12"/>
      <name val="Calibri"/>
      <family val="2"/>
    </font>
    <font>
      <sz val="12"/>
      <color indexed="8"/>
      <name val="Calibri"/>
      <family val="2"/>
      <charset val="238"/>
    </font>
    <font>
      <b/>
      <sz val="12"/>
      <color indexed="8"/>
      <name val="Calibri"/>
      <family val="2"/>
      <charset val="238"/>
    </font>
    <font>
      <sz val="10"/>
      <name val="Arial"/>
      <family val="2"/>
      <charset val="238"/>
    </font>
    <font>
      <b/>
      <sz val="12"/>
      <color indexed="8"/>
      <name val="Calibri"/>
      <family val="2"/>
      <charset val="238"/>
    </font>
    <font>
      <sz val="12"/>
      <color indexed="8"/>
      <name val="Calibri"/>
      <family val="2"/>
      <charset val="238"/>
    </font>
    <font>
      <sz val="12"/>
      <color indexed="8"/>
      <name val="Calibri"/>
      <family val="2"/>
      <charset val="238"/>
    </font>
    <font>
      <b/>
      <sz val="12"/>
      <color indexed="8"/>
      <name val="Calibri"/>
      <family val="2"/>
      <charset val="238"/>
    </font>
    <font>
      <u/>
      <sz val="12"/>
      <color indexed="8"/>
      <name val="Calibri"/>
      <family val="2"/>
      <charset val="238"/>
    </font>
    <font>
      <sz val="12"/>
      <name val="Calibri"/>
      <family val="2"/>
      <charset val="238"/>
    </font>
    <font>
      <sz val="12"/>
      <color indexed="8"/>
      <name val="Calibri"/>
      <family val="2"/>
      <charset val="238"/>
    </font>
    <font>
      <b/>
      <sz val="12"/>
      <color indexed="8"/>
      <name val="Calibri"/>
      <family val="2"/>
      <charset val="238"/>
    </font>
    <font>
      <b/>
      <sz val="12"/>
      <name val="Calibri"/>
      <family val="2"/>
      <charset val="238"/>
    </font>
    <font>
      <sz val="12"/>
      <color indexed="8"/>
      <name val="Calibri"/>
      <family val="2"/>
      <charset val="238"/>
    </font>
    <font>
      <sz val="8"/>
      <name val="Calibri"/>
      <family val="2"/>
      <charset val="238"/>
    </font>
    <font>
      <sz val="11"/>
      <color theme="1"/>
      <name val="Calibri"/>
      <family val="2"/>
      <charset val="238"/>
      <scheme val="minor"/>
    </font>
    <font>
      <sz val="11"/>
      <color theme="1"/>
      <name val="Calibri"/>
      <family val="2"/>
      <scheme val="minor"/>
    </font>
    <font>
      <sz val="10"/>
      <color theme="1"/>
      <name val="Times New Roman CE"/>
      <charset val="238"/>
    </font>
    <font>
      <b/>
      <sz val="10"/>
      <color theme="1"/>
      <name val="Times New Roman CE"/>
      <charset val="238"/>
    </font>
    <font>
      <sz val="12"/>
      <color theme="1"/>
      <name val="Times New Roman"/>
      <family val="1"/>
      <charset val="238"/>
    </font>
    <font>
      <b/>
      <sz val="12"/>
      <color theme="1"/>
      <name val="Times New Roman"/>
      <family val="1"/>
      <charset val="238"/>
    </font>
    <font>
      <b/>
      <u/>
      <sz val="12"/>
      <color theme="1"/>
      <name val="Times New Roman"/>
      <family val="1"/>
      <charset val="238"/>
    </font>
    <font>
      <b/>
      <sz val="12"/>
      <color theme="1"/>
      <name val="Calibri"/>
      <family val="2"/>
      <charset val="238"/>
      <scheme val="minor"/>
    </font>
    <font>
      <b/>
      <sz val="16"/>
      <color theme="1"/>
      <name val="Calibri"/>
      <family val="2"/>
      <charset val="238"/>
      <scheme val="minor"/>
    </font>
    <font>
      <sz val="12"/>
      <color theme="1"/>
      <name val="Calibri"/>
      <family val="2"/>
      <charset val="238"/>
      <scheme val="minor"/>
    </font>
    <font>
      <sz val="12"/>
      <name val="Calibri"/>
      <family val="2"/>
      <charset val="238"/>
      <scheme val="minor"/>
    </font>
    <font>
      <sz val="12"/>
      <color theme="1"/>
      <name val="Calibri"/>
      <family val="2"/>
      <scheme val="minor"/>
    </font>
    <font>
      <sz val="12"/>
      <color indexed="8"/>
      <name val="Calibri"/>
      <family val="2"/>
      <charset val="238"/>
      <scheme val="minor"/>
    </font>
    <font>
      <sz val="11"/>
      <color theme="1"/>
      <name val="Calibri"/>
      <family val="2"/>
      <charset val="238"/>
    </font>
    <font>
      <sz val="10"/>
      <color theme="1"/>
      <name val="Arial"/>
      <family val="2"/>
      <charset val="238"/>
    </font>
    <font>
      <b/>
      <sz val="10"/>
      <color theme="1"/>
      <name val="Arial"/>
      <family val="2"/>
      <charset val="238"/>
    </font>
    <font>
      <b/>
      <sz val="14"/>
      <color theme="1"/>
      <name val="Calibri"/>
      <family val="2"/>
      <charset val="238"/>
      <scheme val="minor"/>
    </font>
    <font>
      <b/>
      <sz val="12"/>
      <color theme="1"/>
      <name val="Calibri"/>
      <family val="2"/>
      <charset val="238"/>
    </font>
    <font>
      <sz val="14"/>
      <color theme="1"/>
      <name val="Times New Roman CE"/>
      <charset val="238"/>
    </font>
    <font>
      <b/>
      <sz val="11"/>
      <color theme="1"/>
      <name val="Calibri"/>
      <family val="2"/>
      <charset val="238"/>
    </font>
    <font>
      <sz val="12"/>
      <color rgb="FF000000"/>
      <name val="Calibri"/>
      <family val="2"/>
      <charset val="238"/>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CC"/>
        <bgColor rgb="FFFFFFCC"/>
      </patternFill>
    </fill>
    <fill>
      <patternFill patternType="solid">
        <fgColor rgb="FFFFFF0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hair">
        <color rgb="FF000000"/>
      </right>
      <top style="medium">
        <color rgb="FF000000"/>
      </top>
      <bottom style="medium">
        <color rgb="FF000000"/>
      </bottom>
      <diagonal/>
    </border>
  </borders>
  <cellStyleXfs count="6">
    <xf numFmtId="0" fontId="0" fillId="0" borderId="0"/>
    <xf numFmtId="165" fontId="20" fillId="0" borderId="0" applyFont="0" applyFill="0" applyBorder="0" applyAlignment="0" applyProtection="0"/>
    <xf numFmtId="43" fontId="20" fillId="0" borderId="0" applyFont="0" applyFill="0" applyBorder="0" applyAlignment="0" applyProtection="0"/>
    <xf numFmtId="0" fontId="20" fillId="0" borderId="0"/>
    <xf numFmtId="0" fontId="21" fillId="0" borderId="0"/>
    <xf numFmtId="0" fontId="8" fillId="0" borderId="0"/>
  </cellStyleXfs>
  <cellXfs count="251">
    <xf numFmtId="0" fontId="0" fillId="0" borderId="0" xfId="0"/>
    <xf numFmtId="0" fontId="22" fillId="0" borderId="0" xfId="0" applyFont="1" applyAlignment="1">
      <alignment vertical="top" wrapText="1"/>
    </xf>
    <xf numFmtId="0" fontId="23" fillId="0" borderId="0" xfId="0" applyFont="1" applyAlignment="1">
      <alignment vertical="top" wrapText="1"/>
    </xf>
    <xf numFmtId="0" fontId="22" fillId="0" borderId="0" xfId="0" applyFont="1" applyAlignment="1">
      <alignment horizontal="right" vertical="top" wrapText="1"/>
    </xf>
    <xf numFmtId="0" fontId="22" fillId="0" borderId="0" xfId="0" applyFont="1" applyAlignment="1">
      <alignment horizontal="left" vertical="top" wrapText="1"/>
    </xf>
    <xf numFmtId="0" fontId="23" fillId="0" borderId="0" xfId="0" applyFont="1" applyBorder="1" applyAlignment="1">
      <alignment vertical="top" wrapText="1"/>
    </xf>
    <xf numFmtId="0" fontId="24" fillId="0" borderId="0" xfId="0" applyFont="1" applyAlignment="1">
      <alignment vertical="top"/>
    </xf>
    <xf numFmtId="0" fontId="24" fillId="0" borderId="0" xfId="0" applyFont="1" applyAlignment="1">
      <alignment vertical="top" wrapText="1"/>
    </xf>
    <xf numFmtId="0" fontId="25" fillId="0" borderId="0" xfId="0" applyFont="1" applyAlignment="1">
      <alignment vertical="top"/>
    </xf>
    <xf numFmtId="0" fontId="26" fillId="0" borderId="0" xfId="0" applyFont="1" applyAlignment="1">
      <alignment vertical="top"/>
    </xf>
    <xf numFmtId="0" fontId="24" fillId="0" borderId="0" xfId="0" applyFont="1" applyAlignment="1">
      <alignment horizontal="left" vertical="top"/>
    </xf>
    <xf numFmtId="0" fontId="24" fillId="0" borderId="0" xfId="0" applyFont="1" applyAlignment="1">
      <alignment vertical="top"/>
    </xf>
    <xf numFmtId="0" fontId="27" fillId="0" borderId="1" xfId="4" applyFont="1" applyBorder="1" applyAlignment="1">
      <alignment horizontal="left" vertical="top" wrapText="1"/>
    </xf>
    <xf numFmtId="0" fontId="28" fillId="0" borderId="1" xfId="4" applyFont="1" applyBorder="1" applyAlignment="1">
      <alignment horizontal="left" vertical="top" wrapText="1"/>
    </xf>
    <xf numFmtId="0" fontId="22" fillId="0" borderId="0" xfId="4" applyFont="1" applyAlignment="1">
      <alignment horizontal="left" vertical="top" wrapText="1"/>
    </xf>
    <xf numFmtId="0" fontId="27" fillId="0" borderId="1" xfId="4" applyFont="1" applyBorder="1" applyAlignment="1">
      <alignment vertical="top" wrapText="1"/>
    </xf>
    <xf numFmtId="0" fontId="29" fillId="0" borderId="1" xfId="0" applyFont="1" applyBorder="1" applyAlignment="1">
      <alignment vertical="top" wrapText="1"/>
    </xf>
    <xf numFmtId="0" fontId="29" fillId="0" borderId="2" xfId="0" applyFont="1" applyBorder="1" applyAlignment="1">
      <alignment vertical="top" wrapText="1"/>
    </xf>
    <xf numFmtId="0" fontId="22" fillId="0" borderId="0" xfId="4" applyFont="1" applyAlignment="1">
      <alignment vertical="top" wrapText="1"/>
    </xf>
    <xf numFmtId="0" fontId="27" fillId="0" borderId="1" xfId="4" applyFont="1" applyBorder="1" applyAlignment="1">
      <alignment horizontal="right" vertical="top" wrapText="1"/>
    </xf>
    <xf numFmtId="0" fontId="29" fillId="2" borderId="3" xfId="4" applyFont="1" applyFill="1" applyBorder="1" applyAlignment="1">
      <alignment vertical="top"/>
    </xf>
    <xf numFmtId="1" fontId="30" fillId="0" borderId="1" xfId="0" applyNumberFormat="1" applyFont="1" applyBorder="1" applyAlignment="1">
      <alignment horizontal="right" vertical="top" wrapText="1"/>
    </xf>
    <xf numFmtId="1" fontId="29" fillId="0" borderId="1" xfId="4" applyNumberFormat="1" applyFont="1" applyBorder="1" applyAlignment="1">
      <alignment horizontal="right" vertical="top" wrapText="1"/>
    </xf>
    <xf numFmtId="1" fontId="30" fillId="0" borderId="1" xfId="4" applyNumberFormat="1" applyFont="1" applyBorder="1" applyAlignment="1">
      <alignment horizontal="right" vertical="top" wrapText="1"/>
    </xf>
    <xf numFmtId="1" fontId="29" fillId="0" borderId="4" xfId="4" applyNumberFormat="1" applyFont="1" applyBorder="1" applyAlignment="1">
      <alignment horizontal="right" vertical="top" wrapText="1"/>
    </xf>
    <xf numFmtId="1" fontId="29" fillId="2" borderId="3" xfId="4" applyNumberFormat="1" applyFont="1" applyFill="1" applyBorder="1" applyAlignment="1">
      <alignment vertical="top"/>
    </xf>
    <xf numFmtId="1" fontId="29" fillId="0" borderId="4" xfId="0" applyNumberFormat="1" applyFont="1" applyBorder="1" applyAlignment="1">
      <alignment horizontal="right" vertical="top" wrapText="1"/>
    </xf>
    <xf numFmtId="0" fontId="29" fillId="0" borderId="1" xfId="0" applyFont="1" applyBorder="1" applyAlignment="1">
      <alignment horizontal="right" vertical="top" wrapText="1"/>
    </xf>
    <xf numFmtId="1" fontId="29" fillId="0" borderId="1" xfId="0" applyNumberFormat="1" applyFont="1" applyBorder="1" applyAlignment="1">
      <alignment horizontal="right" vertical="top" wrapText="1"/>
    </xf>
    <xf numFmtId="1" fontId="29" fillId="0" borderId="2" xfId="0" applyNumberFormat="1" applyFont="1" applyBorder="1" applyAlignment="1">
      <alignment horizontal="right" vertical="top" wrapText="1"/>
    </xf>
    <xf numFmtId="1" fontId="31" fillId="0" borderId="1" xfId="4" applyNumberFormat="1" applyFont="1" applyBorder="1" applyAlignment="1">
      <alignment horizontal="right" vertical="top"/>
    </xf>
    <xf numFmtId="1" fontId="29" fillId="0" borderId="2" xfId="4" applyNumberFormat="1" applyFont="1" applyBorder="1" applyAlignment="1">
      <alignment horizontal="right" vertical="top" wrapText="1"/>
    </xf>
    <xf numFmtId="1" fontId="29" fillId="0" borderId="1" xfId="3" applyNumberFormat="1" applyFont="1" applyBorder="1" applyAlignment="1">
      <alignment horizontal="right" vertical="top" wrapText="1"/>
    </xf>
    <xf numFmtId="0" fontId="22" fillId="0" borderId="0" xfId="4" applyFont="1" applyAlignment="1">
      <alignment horizontal="right" vertical="top" wrapText="1"/>
    </xf>
    <xf numFmtId="0" fontId="29" fillId="0" borderId="1" xfId="4" applyFont="1" applyBorder="1" applyAlignment="1">
      <alignment vertical="top" wrapText="1"/>
    </xf>
    <xf numFmtId="0" fontId="29" fillId="0" borderId="4" xfId="4" applyFont="1" applyBorder="1" applyAlignment="1">
      <alignment vertical="top" wrapText="1"/>
    </xf>
    <xf numFmtId="0" fontId="29" fillId="0" borderId="0" xfId="4" applyFont="1" applyAlignment="1">
      <alignment vertical="top" wrapText="1"/>
    </xf>
    <xf numFmtId="0" fontId="31" fillId="0" borderId="1" xfId="4" applyFont="1" applyBorder="1" applyAlignment="1">
      <alignment vertical="top" wrapText="1"/>
    </xf>
    <xf numFmtId="0" fontId="29" fillId="0" borderId="2" xfId="4" applyFont="1" applyBorder="1" applyAlignment="1">
      <alignment vertical="top" wrapText="1"/>
    </xf>
    <xf numFmtId="0" fontId="29" fillId="0" borderId="5" xfId="4" applyFont="1" applyBorder="1" applyAlignment="1">
      <alignment vertical="top" wrapText="1"/>
    </xf>
    <xf numFmtId="0" fontId="29" fillId="0" borderId="1" xfId="3" applyFont="1" applyBorder="1" applyAlignment="1">
      <alignment vertical="top" wrapText="1"/>
    </xf>
    <xf numFmtId="0" fontId="29" fillId="0" borderId="1" xfId="0" applyFont="1" applyBorder="1" applyAlignment="1">
      <alignment horizontal="left" vertical="top" wrapText="1"/>
    </xf>
    <xf numFmtId="168" fontId="27" fillId="0" borderId="1" xfId="1" applyNumberFormat="1" applyFont="1" applyBorder="1" applyAlignment="1">
      <alignment horizontal="right" vertical="top" wrapText="1"/>
    </xf>
    <xf numFmtId="168" fontId="29" fillId="2" borderId="3" xfId="1" applyNumberFormat="1" applyFont="1" applyFill="1" applyBorder="1" applyAlignment="1">
      <alignment vertical="top"/>
    </xf>
    <xf numFmtId="168" fontId="29" fillId="0" borderId="1" xfId="1" applyNumberFormat="1" applyFont="1" applyBorder="1" applyAlignment="1" applyProtection="1">
      <alignment horizontal="right" vertical="top" wrapText="1"/>
      <protection locked="0"/>
    </xf>
    <xf numFmtId="168" fontId="29" fillId="0" borderId="5" xfId="1" applyNumberFormat="1" applyFont="1" applyBorder="1" applyAlignment="1" applyProtection="1">
      <alignment horizontal="right" vertical="top" wrapText="1"/>
      <protection locked="0"/>
    </xf>
    <xf numFmtId="168" fontId="22" fillId="0" borderId="0" xfId="1" applyNumberFormat="1" applyFont="1" applyAlignment="1">
      <alignment horizontal="right" vertical="top" wrapText="1"/>
    </xf>
    <xf numFmtId="168" fontId="29" fillId="0" borderId="1" xfId="1" applyNumberFormat="1" applyFont="1" applyBorder="1" applyAlignment="1">
      <alignment horizontal="right" vertical="top" wrapText="1"/>
    </xf>
    <xf numFmtId="168" fontId="29" fillId="0" borderId="4" xfId="1" applyNumberFormat="1" applyFont="1" applyBorder="1" applyAlignment="1">
      <alignment horizontal="right" vertical="top" wrapText="1"/>
    </xf>
    <xf numFmtId="168" fontId="29" fillId="0" borderId="2" xfId="1" applyNumberFormat="1" applyFont="1" applyBorder="1" applyAlignment="1">
      <alignment horizontal="right" vertical="top" wrapText="1"/>
    </xf>
    <xf numFmtId="169" fontId="29" fillId="0" borderId="1" xfId="4" applyNumberFormat="1" applyFont="1" applyBorder="1" applyAlignment="1">
      <alignment horizontal="right" vertical="top" wrapText="1"/>
    </xf>
    <xf numFmtId="168" fontId="29" fillId="0" borderId="5" xfId="1" applyNumberFormat="1" applyFont="1" applyBorder="1" applyAlignment="1">
      <alignment horizontal="right" vertical="top" wrapText="1"/>
    </xf>
    <xf numFmtId="169" fontId="29" fillId="0" borderId="2" xfId="4" applyNumberFormat="1" applyFont="1" applyBorder="1" applyAlignment="1">
      <alignment horizontal="right" vertical="top" wrapText="1"/>
    </xf>
    <xf numFmtId="0" fontId="29" fillId="0" borderId="1" xfId="0" applyFont="1" applyBorder="1" applyAlignment="1">
      <alignment horizontal="justify" vertical="top" wrapText="1"/>
    </xf>
    <xf numFmtId="0" fontId="27" fillId="0" borderId="1" xfId="0" applyFont="1" applyBorder="1" applyAlignment="1">
      <alignment horizontal="justify" vertical="top" wrapText="1"/>
    </xf>
    <xf numFmtId="0" fontId="32" fillId="0" borderId="1" xfId="0" applyFont="1" applyBorder="1" applyAlignment="1">
      <alignment horizontal="justify" vertical="top" wrapText="1"/>
    </xf>
    <xf numFmtId="0" fontId="25" fillId="0" borderId="0" xfId="0" applyFont="1" applyBorder="1" applyAlignment="1">
      <alignment vertical="top" wrapText="1"/>
    </xf>
    <xf numFmtId="170" fontId="24" fillId="0" borderId="0" xfId="1" applyNumberFormat="1" applyFont="1" applyAlignment="1">
      <alignment vertical="top" wrapText="1"/>
    </xf>
    <xf numFmtId="171" fontId="22" fillId="0" borderId="0" xfId="2" applyNumberFormat="1" applyFont="1" applyAlignment="1">
      <alignment horizontal="center" vertical="top" wrapText="1"/>
    </xf>
    <xf numFmtId="0" fontId="22" fillId="0" borderId="0" xfId="0" applyFont="1" applyAlignment="1">
      <alignment horizontal="justify" vertical="top" wrapText="1"/>
    </xf>
    <xf numFmtId="0" fontId="24" fillId="0" borderId="0" xfId="0" applyFont="1" applyBorder="1" applyAlignment="1">
      <alignment vertical="top" wrapText="1"/>
    </xf>
    <xf numFmtId="170" fontId="22" fillId="0" borderId="0" xfId="1" applyNumberFormat="1" applyFont="1" applyAlignment="1">
      <alignment horizontal="right" vertical="top" wrapText="1"/>
    </xf>
    <xf numFmtId="3" fontId="22" fillId="0" borderId="0" xfId="0" applyNumberFormat="1" applyFont="1" applyAlignment="1">
      <alignment horizontal="center" vertical="top" wrapText="1"/>
    </xf>
    <xf numFmtId="172" fontId="22" fillId="0" borderId="0" xfId="0" applyNumberFormat="1" applyFont="1" applyAlignment="1">
      <alignment vertical="top" wrapText="1"/>
    </xf>
    <xf numFmtId="0" fontId="33" fillId="0" borderId="0" xfId="0" applyFont="1"/>
    <xf numFmtId="0" fontId="34" fillId="0" borderId="0" xfId="0" applyFont="1"/>
    <xf numFmtId="0" fontId="0" fillId="0" borderId="0" xfId="0" applyAlignment="1">
      <alignment horizontal="left"/>
    </xf>
    <xf numFmtId="0" fontId="35" fillId="0" borderId="0" xfId="0" applyFont="1" applyAlignment="1">
      <alignment horizontal="left" vertical="center"/>
    </xf>
    <xf numFmtId="0" fontId="0" fillId="0" borderId="0" xfId="0" applyAlignment="1">
      <alignment horizontal="left" vertical="center"/>
    </xf>
    <xf numFmtId="174" fontId="0" fillId="0" borderId="0" xfId="0" applyNumberFormat="1"/>
    <xf numFmtId="0" fontId="0" fillId="3" borderId="0" xfId="0" applyFill="1"/>
    <xf numFmtId="168" fontId="29" fillId="2" borderId="6" xfId="1" applyNumberFormat="1" applyFont="1" applyFill="1" applyBorder="1" applyAlignment="1">
      <alignment vertical="top"/>
    </xf>
    <xf numFmtId="0" fontId="32" fillId="0" borderId="1" xfId="0" applyFont="1" applyBorder="1" applyAlignment="1">
      <alignment vertical="top" wrapText="1"/>
    </xf>
    <xf numFmtId="1" fontId="29" fillId="0" borderId="5" xfId="0" applyNumberFormat="1" applyFont="1" applyBorder="1" applyAlignment="1">
      <alignment horizontal="right" vertical="top" wrapText="1"/>
    </xf>
    <xf numFmtId="0" fontId="29" fillId="0" borderId="5" xfId="0" applyFont="1" applyBorder="1" applyAlignment="1">
      <alignment vertical="top" wrapText="1"/>
    </xf>
    <xf numFmtId="0" fontId="32" fillId="0" borderId="1" xfId="0" applyFont="1" applyBorder="1" applyAlignment="1">
      <alignment horizontal="right" vertical="top" wrapText="1"/>
    </xf>
    <xf numFmtId="3" fontId="32" fillId="0" borderId="1" xfId="0" applyNumberFormat="1" applyFont="1" applyBorder="1" applyAlignment="1">
      <alignment horizontal="right" vertical="top" wrapText="1"/>
    </xf>
    <xf numFmtId="0" fontId="27" fillId="2" borderId="3" xfId="4" applyFont="1" applyFill="1" applyBorder="1" applyAlignment="1">
      <alignment horizontal="left" vertical="top" wrapText="1"/>
    </xf>
    <xf numFmtId="0" fontId="30" fillId="0" borderId="1" xfId="0" applyFont="1" applyBorder="1" applyAlignment="1">
      <alignment vertical="top" wrapText="1"/>
    </xf>
    <xf numFmtId="3" fontId="30" fillId="0" borderId="1" xfId="0" applyNumberFormat="1" applyFont="1" applyBorder="1" applyAlignment="1">
      <alignment horizontal="right" vertical="center" wrapText="1"/>
    </xf>
    <xf numFmtId="3" fontId="30" fillId="0" borderId="1" xfId="0" applyNumberFormat="1" applyFont="1" applyBorder="1" applyAlignment="1">
      <alignment vertical="center" wrapText="1"/>
    </xf>
    <xf numFmtId="3" fontId="29" fillId="0" borderId="1" xfId="0" applyNumberFormat="1" applyFont="1" applyBorder="1" applyAlignment="1">
      <alignment horizontal="center" vertical="top" wrapText="1"/>
    </xf>
    <xf numFmtId="0" fontId="32" fillId="0" borderId="1" xfId="0" applyFont="1" applyFill="1" applyBorder="1" applyAlignment="1">
      <alignment horizontal="justify" vertical="top" wrapText="1"/>
    </xf>
    <xf numFmtId="0" fontId="29" fillId="0" borderId="1" xfId="0" applyFont="1" applyFill="1" applyBorder="1" applyAlignment="1">
      <alignment horizontal="justify" vertical="top" wrapText="1"/>
    </xf>
    <xf numFmtId="3" fontId="27" fillId="0" borderId="1" xfId="0" applyNumberFormat="1" applyFont="1" applyBorder="1" applyAlignment="1">
      <alignment horizontal="center" vertical="top" wrapText="1"/>
    </xf>
    <xf numFmtId="0" fontId="27" fillId="0" borderId="1" xfId="0" applyFont="1" applyBorder="1" applyAlignment="1">
      <alignment vertical="top" wrapText="1"/>
    </xf>
    <xf numFmtId="3" fontId="29" fillId="0" borderId="1" xfId="0" applyNumberFormat="1" applyFont="1" applyBorder="1" applyAlignment="1">
      <alignment horizontal="right" vertical="top" wrapText="1"/>
    </xf>
    <xf numFmtId="3" fontId="29" fillId="0" borderId="1" xfId="0" applyNumberFormat="1" applyFont="1" applyBorder="1" applyAlignment="1">
      <alignment vertical="top" wrapText="1"/>
    </xf>
    <xf numFmtId="3" fontId="29" fillId="0" borderId="1" xfId="2" applyNumberFormat="1" applyFont="1" applyBorder="1" applyAlignment="1">
      <alignment horizontal="center" vertical="top" wrapText="1"/>
    </xf>
    <xf numFmtId="3" fontId="29" fillId="0" borderId="1" xfId="0" applyNumberFormat="1" applyFont="1" applyFill="1" applyBorder="1" applyAlignment="1">
      <alignment horizontal="right" vertical="top" wrapText="1"/>
    </xf>
    <xf numFmtId="3" fontId="29" fillId="0" borderId="1" xfId="0" applyNumberFormat="1" applyFont="1" applyFill="1" applyBorder="1" applyAlignment="1">
      <alignment vertical="top" wrapText="1"/>
    </xf>
    <xf numFmtId="3" fontId="27" fillId="0" borderId="1" xfId="0" applyNumberFormat="1" applyFont="1" applyBorder="1" applyAlignment="1">
      <alignment horizontal="right" vertical="top" wrapText="1"/>
    </xf>
    <xf numFmtId="3" fontId="27" fillId="0" borderId="1" xfId="0" applyNumberFormat="1" applyFont="1" applyBorder="1" applyAlignment="1">
      <alignment vertical="top" wrapText="1"/>
    </xf>
    <xf numFmtId="3" fontId="27" fillId="0" borderId="1" xfId="2" applyNumberFormat="1" applyFont="1" applyBorder="1" applyAlignment="1">
      <alignment horizontal="center" vertical="top" wrapText="1"/>
    </xf>
    <xf numFmtId="167" fontId="29" fillId="0" borderId="1" xfId="0" applyNumberFormat="1" applyFont="1" applyBorder="1" applyAlignment="1">
      <alignment horizontal="center" vertical="top" wrapText="1"/>
    </xf>
    <xf numFmtId="0" fontId="29" fillId="0" borderId="14" xfId="0" applyFont="1" applyBorder="1"/>
    <xf numFmtId="173" fontId="27" fillId="0" borderId="15" xfId="0" applyNumberFormat="1" applyFont="1" applyBorder="1" applyAlignment="1">
      <alignment horizontal="center" wrapText="1"/>
    </xf>
    <xf numFmtId="173" fontId="27" fillId="0" borderId="16" xfId="0" applyNumberFormat="1" applyFont="1" applyBorder="1" applyAlignment="1">
      <alignment horizontal="center" wrapText="1"/>
    </xf>
    <xf numFmtId="0" fontId="27" fillId="4" borderId="17" xfId="0" applyFont="1" applyFill="1" applyBorder="1" applyAlignment="1">
      <alignment horizontal="center" vertical="top" wrapText="1"/>
    </xf>
    <xf numFmtId="0" fontId="29" fillId="0" borderId="18" xfId="0" applyFont="1" applyBorder="1" applyAlignment="1">
      <alignment wrapText="1"/>
    </xf>
    <xf numFmtId="0" fontId="27" fillId="0" borderId="19" xfId="0" applyFont="1" applyBorder="1" applyAlignment="1">
      <alignment horizontal="left" vertical="center" wrapText="1"/>
    </xf>
    <xf numFmtId="0" fontId="29" fillId="0" borderId="19" xfId="0" applyFont="1" applyBorder="1" applyAlignment="1">
      <alignment horizontal="left" wrapText="1"/>
    </xf>
    <xf numFmtId="0" fontId="29" fillId="0" borderId="19" xfId="0" applyFont="1" applyBorder="1"/>
    <xf numFmtId="174" fontId="29" fillId="0" borderId="19" xfId="1" applyNumberFormat="1" applyFont="1" applyBorder="1"/>
    <xf numFmtId="174" fontId="29" fillId="0" borderId="20" xfId="1" applyNumberFormat="1" applyFont="1" applyBorder="1"/>
    <xf numFmtId="174" fontId="29" fillId="0" borderId="15" xfId="1" applyNumberFormat="1" applyFont="1" applyBorder="1"/>
    <xf numFmtId="174" fontId="29" fillId="0" borderId="16" xfId="1" applyNumberFormat="1" applyFont="1" applyBorder="1"/>
    <xf numFmtId="0" fontId="29" fillId="0" borderId="21" xfId="0" applyFont="1" applyBorder="1" applyAlignment="1">
      <alignment wrapText="1"/>
    </xf>
    <xf numFmtId="0" fontId="27" fillId="0" borderId="22" xfId="0" applyFont="1" applyBorder="1" applyAlignment="1">
      <alignment horizontal="left" vertical="center" wrapText="1"/>
    </xf>
    <xf numFmtId="0" fontId="29" fillId="0" borderId="22" xfId="0" applyFont="1" applyBorder="1" applyAlignment="1">
      <alignment wrapText="1"/>
    </xf>
    <xf numFmtId="0" fontId="29" fillId="0" borderId="22" xfId="0" applyFont="1" applyBorder="1"/>
    <xf numFmtId="0" fontId="29" fillId="0" borderId="19" xfId="0" applyFont="1" applyBorder="1" applyAlignment="1">
      <alignment vertical="top" wrapText="1"/>
    </xf>
    <xf numFmtId="0" fontId="29" fillId="0" borderId="0" xfId="0" applyFont="1" applyBorder="1" applyAlignment="1">
      <alignment vertical="top" wrapText="1"/>
    </xf>
    <xf numFmtId="0" fontId="29" fillId="0" borderId="23" xfId="0" applyFont="1" applyFill="1" applyBorder="1"/>
    <xf numFmtId="0" fontId="29" fillId="0" borderId="22" xfId="0" applyFont="1" applyBorder="1" applyAlignment="1">
      <alignment vertical="top" wrapText="1"/>
    </xf>
    <xf numFmtId="49" fontId="30" fillId="0" borderId="1" xfId="0" applyNumberFormat="1" applyFont="1" applyFill="1" applyBorder="1" applyAlignment="1">
      <alignment horizontal="justify" vertical="center" wrapText="1"/>
    </xf>
    <xf numFmtId="0" fontId="29" fillId="0" borderId="20" xfId="0" applyFont="1" applyBorder="1"/>
    <xf numFmtId="0" fontId="29" fillId="0" borderId="19" xfId="0" applyFont="1" applyFill="1" applyBorder="1" applyAlignment="1">
      <alignment wrapText="1"/>
    </xf>
    <xf numFmtId="0" fontId="27" fillId="0" borderId="24" xfId="0" applyFont="1" applyBorder="1" applyAlignment="1">
      <alignment horizontal="left" vertical="center" wrapText="1"/>
    </xf>
    <xf numFmtId="0" fontId="29" fillId="0" borderId="19" xfId="0" applyFont="1" applyFill="1" applyBorder="1"/>
    <xf numFmtId="0" fontId="29" fillId="0" borderId="19" xfId="0" applyFont="1" applyBorder="1" applyAlignment="1">
      <alignment wrapText="1"/>
    </xf>
    <xf numFmtId="0" fontId="29" fillId="0" borderId="21" xfId="0" applyFont="1" applyBorder="1"/>
    <xf numFmtId="0" fontId="29" fillId="0" borderId="22" xfId="0" applyFont="1" applyFill="1" applyBorder="1"/>
    <xf numFmtId="174" fontId="29" fillId="0" borderId="22" xfId="1" applyNumberFormat="1" applyFont="1" applyBorder="1"/>
    <xf numFmtId="174" fontId="29" fillId="0" borderId="14" xfId="1" applyNumberFormat="1" applyFont="1" applyBorder="1"/>
    <xf numFmtId="0" fontId="29" fillId="0" borderId="18" xfId="0" applyFont="1" applyBorder="1"/>
    <xf numFmtId="0" fontId="29" fillId="0" borderId="25" xfId="0" applyFont="1" applyBorder="1"/>
    <xf numFmtId="0" fontId="27" fillId="0" borderId="26" xfId="0" applyFont="1" applyBorder="1" applyAlignment="1">
      <alignment horizontal="left" vertical="center" wrapText="1"/>
    </xf>
    <xf numFmtId="0" fontId="29" fillId="0" borderId="26" xfId="0" applyFont="1" applyBorder="1"/>
    <xf numFmtId="174" fontId="29" fillId="0" borderId="26" xfId="1" applyNumberFormat="1" applyFont="1" applyBorder="1"/>
    <xf numFmtId="174" fontId="29" fillId="0" borderId="27" xfId="1" applyNumberFormat="1" applyFont="1" applyBorder="1"/>
    <xf numFmtId="0" fontId="27" fillId="0" borderId="3" xfId="0" applyFont="1" applyBorder="1" applyAlignment="1">
      <alignment horizontal="left" vertical="top" wrapText="1"/>
    </xf>
    <xf numFmtId="0" fontId="27" fillId="0" borderId="3" xfId="0" applyFont="1" applyBorder="1" applyAlignment="1">
      <alignment vertical="top" wrapText="1"/>
    </xf>
    <xf numFmtId="170" fontId="27" fillId="0" borderId="3" xfId="1" applyNumberFormat="1" applyFont="1" applyBorder="1" applyAlignment="1">
      <alignment horizontal="right" vertical="top" wrapText="1"/>
    </xf>
    <xf numFmtId="0" fontId="29" fillId="0" borderId="0" xfId="0" applyFont="1" applyAlignment="1">
      <alignment vertical="top" wrapText="1"/>
    </xf>
    <xf numFmtId="170" fontId="29" fillId="0" borderId="0" xfId="1" applyNumberFormat="1" applyFont="1" applyAlignment="1">
      <alignment vertical="top" wrapText="1"/>
    </xf>
    <xf numFmtId="0" fontId="36" fillId="0" borderId="1" xfId="4" applyFont="1" applyBorder="1" applyAlignment="1">
      <alignment horizontal="left" vertical="top" wrapText="1"/>
    </xf>
    <xf numFmtId="0" fontId="36" fillId="0" borderId="1" xfId="4" applyFont="1" applyBorder="1" applyAlignment="1">
      <alignment horizontal="right" vertical="top" wrapText="1"/>
    </xf>
    <xf numFmtId="0" fontId="36" fillId="0" borderId="1" xfId="4" applyFont="1" applyBorder="1" applyAlignment="1">
      <alignment vertical="top" wrapText="1"/>
    </xf>
    <xf numFmtId="168" fontId="36" fillId="0" borderId="1" xfId="1" applyNumberFormat="1" applyFont="1" applyBorder="1" applyAlignment="1">
      <alignment horizontal="right" vertical="top" wrapText="1"/>
    </xf>
    <xf numFmtId="176" fontId="29" fillId="0" borderId="0" xfId="1" applyNumberFormat="1" applyFont="1" applyBorder="1" applyAlignment="1">
      <alignment vertical="top" wrapText="1"/>
    </xf>
    <xf numFmtId="176" fontId="29" fillId="0" borderId="0" xfId="1" applyNumberFormat="1" applyFont="1" applyAlignment="1">
      <alignment vertical="top" wrapText="1"/>
    </xf>
    <xf numFmtId="176" fontId="27" fillId="0" borderId="3" xfId="1" applyNumberFormat="1" applyFont="1" applyBorder="1" applyAlignment="1">
      <alignment vertical="top" wrapText="1"/>
    </xf>
    <xf numFmtId="0" fontId="29" fillId="0" borderId="0" xfId="0" applyFont="1" applyAlignment="1">
      <alignment vertical="top"/>
    </xf>
    <xf numFmtId="0" fontId="29" fillId="0" borderId="7" xfId="0" applyFont="1" applyBorder="1" applyAlignment="1">
      <alignment vertical="top"/>
    </xf>
    <xf numFmtId="0" fontId="29" fillId="0" borderId="7" xfId="0" applyFont="1" applyBorder="1" applyAlignment="1">
      <alignment horizontal="right" vertical="top"/>
    </xf>
    <xf numFmtId="166" fontId="29" fillId="0" borderId="7" xfId="0" applyNumberFormat="1" applyFont="1" applyBorder="1" applyAlignment="1">
      <alignment vertical="top"/>
    </xf>
    <xf numFmtId="10" fontId="29" fillId="0" borderId="7" xfId="0" applyNumberFormat="1" applyFont="1" applyBorder="1" applyAlignment="1">
      <alignment vertical="top"/>
    </xf>
    <xf numFmtId="3" fontId="29" fillId="0" borderId="0" xfId="0" applyNumberFormat="1" applyFont="1" applyAlignment="1">
      <alignment vertical="top" wrapText="1"/>
    </xf>
    <xf numFmtId="3" fontId="29" fillId="0" borderId="0" xfId="0" applyNumberFormat="1" applyFont="1" applyAlignment="1">
      <alignment horizontal="right" vertical="top" wrapText="1"/>
    </xf>
    <xf numFmtId="3" fontId="29" fillId="0" borderId="0" xfId="1" applyNumberFormat="1" applyFont="1" applyAlignment="1">
      <alignment horizontal="right" vertical="top" wrapText="1"/>
    </xf>
    <xf numFmtId="3" fontId="27" fillId="0" borderId="3" xfId="0" applyNumberFormat="1" applyFont="1" applyBorder="1" applyAlignment="1">
      <alignment vertical="top" wrapText="1"/>
    </xf>
    <xf numFmtId="3" fontId="27" fillId="0" borderId="3" xfId="0" applyNumberFormat="1" applyFont="1" applyBorder="1" applyAlignment="1">
      <alignment horizontal="right" vertical="top" wrapText="1"/>
    </xf>
    <xf numFmtId="3" fontId="27" fillId="0" borderId="3" xfId="1" applyNumberFormat="1" applyFont="1" applyBorder="1" applyAlignment="1">
      <alignment horizontal="right" vertical="top" wrapText="1"/>
    </xf>
    <xf numFmtId="3" fontId="27" fillId="0" borderId="3" xfId="0" applyNumberFormat="1" applyFont="1" applyBorder="1" applyAlignment="1">
      <alignment horizontal="left" vertical="top" wrapText="1"/>
    </xf>
    <xf numFmtId="3" fontId="29" fillId="0" borderId="0" xfId="0" applyNumberFormat="1" applyFont="1" applyAlignment="1">
      <alignment horizontal="left" vertical="top" wrapText="1"/>
    </xf>
    <xf numFmtId="0" fontId="29" fillId="0" borderId="8" xfId="0" applyFont="1" applyFill="1" applyBorder="1"/>
    <xf numFmtId="0" fontId="27" fillId="0" borderId="8" xfId="0" applyFont="1" applyFill="1" applyBorder="1" applyAlignment="1">
      <alignment horizontal="left" vertical="center" wrapText="1"/>
    </xf>
    <xf numFmtId="174" fontId="29" fillId="0" borderId="8" xfId="1" applyNumberFormat="1" applyFont="1" applyFill="1" applyBorder="1"/>
    <xf numFmtId="174" fontId="27" fillId="0" borderId="8" xfId="1" applyNumberFormat="1" applyFont="1" applyFill="1" applyBorder="1"/>
    <xf numFmtId="174" fontId="27" fillId="0" borderId="9" xfId="1" applyNumberFormat="1" applyFont="1" applyFill="1" applyBorder="1"/>
    <xf numFmtId="174" fontId="29" fillId="0" borderId="10" xfId="1" applyNumberFormat="1" applyFont="1" applyFill="1" applyBorder="1"/>
    <xf numFmtId="0" fontId="34" fillId="0" borderId="0" xfId="0" applyFont="1" applyFill="1"/>
    <xf numFmtId="0" fontId="35" fillId="0" borderId="0" xfId="0" applyFont="1" applyFill="1" applyAlignment="1">
      <alignment horizontal="left" vertical="center"/>
    </xf>
    <xf numFmtId="0" fontId="33" fillId="0" borderId="0" xfId="0" applyFont="1" applyFill="1"/>
    <xf numFmtId="0" fontId="37" fillId="0" borderId="28" xfId="0" applyFont="1" applyFill="1" applyBorder="1"/>
    <xf numFmtId="174" fontId="37" fillId="0" borderId="29" xfId="1" applyNumberFormat="1" applyFont="1" applyFill="1" applyBorder="1"/>
    <xf numFmtId="49" fontId="30" fillId="0" borderId="1" xfId="0" applyNumberFormat="1" applyFont="1" applyFill="1" applyBorder="1" applyAlignment="1">
      <alignment horizontal="left" vertical="center" wrapText="1"/>
    </xf>
    <xf numFmtId="0" fontId="27" fillId="0" borderId="1" xfId="0" applyFont="1" applyBorder="1" applyAlignment="1">
      <alignment horizontal="left" vertical="top" wrapText="1"/>
    </xf>
    <xf numFmtId="0" fontId="22" fillId="0" borderId="0" xfId="4" applyFont="1" applyBorder="1" applyAlignment="1">
      <alignment horizontal="left" vertical="top" wrapText="1"/>
    </xf>
    <xf numFmtId="0" fontId="36" fillId="0" borderId="0" xfId="4" applyFont="1" applyBorder="1" applyAlignment="1">
      <alignment horizontal="left" vertical="top" wrapText="1"/>
    </xf>
    <xf numFmtId="0" fontId="38" fillId="0" borderId="0" xfId="4" applyFont="1" applyBorder="1" applyAlignment="1">
      <alignment horizontal="right" vertical="top" wrapText="1"/>
    </xf>
    <xf numFmtId="0" fontId="38" fillId="0" borderId="0" xfId="4" applyFont="1" applyBorder="1" applyAlignment="1">
      <alignment vertical="top" wrapText="1"/>
    </xf>
    <xf numFmtId="168" fontId="38" fillId="0" borderId="0" xfId="1" applyNumberFormat="1" applyFont="1" applyBorder="1" applyAlignment="1">
      <alignment horizontal="right" vertical="top" wrapText="1"/>
    </xf>
    <xf numFmtId="168" fontId="36" fillId="0" borderId="0" xfId="0" applyNumberFormat="1" applyFont="1" applyBorder="1" applyAlignment="1">
      <alignment vertical="top" wrapText="1"/>
    </xf>
    <xf numFmtId="0" fontId="0" fillId="0" borderId="0" xfId="0" applyBorder="1"/>
    <xf numFmtId="0" fontId="0" fillId="0" borderId="0" xfId="0" applyBorder="1" applyAlignment="1">
      <alignment horizontal="left"/>
    </xf>
    <xf numFmtId="174" fontId="39" fillId="0" borderId="0" xfId="1" applyNumberFormat="1" applyFont="1" applyBorder="1"/>
    <xf numFmtId="3" fontId="29" fillId="0" borderId="1" xfId="1" applyNumberFormat="1" applyFont="1" applyBorder="1" applyAlignment="1">
      <alignment horizontal="right" vertical="top" wrapText="1"/>
    </xf>
    <xf numFmtId="3" fontId="29" fillId="0" borderId="1" xfId="0" applyNumberFormat="1" applyFont="1" applyBorder="1" applyAlignment="1">
      <alignment horizontal="left" vertical="top" wrapText="1"/>
    </xf>
    <xf numFmtId="3" fontId="27" fillId="0" borderId="1" xfId="0" applyNumberFormat="1" applyFont="1" applyBorder="1" applyAlignment="1">
      <alignment horizontal="left" vertical="top" wrapText="1"/>
    </xf>
    <xf numFmtId="3" fontId="27" fillId="0" borderId="1" xfId="1" applyNumberFormat="1" applyFont="1" applyBorder="1" applyAlignment="1">
      <alignment horizontal="right" vertical="top" wrapText="1"/>
    </xf>
    <xf numFmtId="0" fontId="27" fillId="0" borderId="1" xfId="0" applyFont="1" applyBorder="1" applyAlignment="1">
      <alignment horizontal="right" vertical="top" wrapText="1"/>
    </xf>
    <xf numFmtId="170" fontId="27" fillId="0" borderId="1" xfId="1" applyNumberFormat="1" applyFont="1" applyBorder="1" applyAlignment="1">
      <alignment horizontal="right" vertical="top" wrapText="1"/>
    </xf>
    <xf numFmtId="171" fontId="27" fillId="0" borderId="1" xfId="2" applyNumberFormat="1" applyFont="1" applyBorder="1" applyAlignment="1">
      <alignment horizontal="center" vertical="top" wrapText="1"/>
    </xf>
    <xf numFmtId="49" fontId="29" fillId="0" borderId="6" xfId="0" applyNumberFormat="1" applyFont="1" applyBorder="1" applyAlignment="1">
      <alignment horizontal="left" vertical="top" wrapText="1"/>
    </xf>
    <xf numFmtId="0" fontId="29" fillId="0" borderId="6" xfId="0" applyFont="1" applyBorder="1" applyAlignment="1">
      <alignment horizontal="left" vertical="top" wrapText="1"/>
    </xf>
    <xf numFmtId="49" fontId="29" fillId="0" borderId="6" xfId="4" applyNumberFormat="1" applyFont="1" applyBorder="1" applyAlignment="1">
      <alignment horizontal="left" vertical="top" wrapText="1"/>
    </xf>
    <xf numFmtId="49" fontId="30" fillId="0" borderId="6" xfId="4" applyNumberFormat="1" applyFont="1" applyBorder="1" applyAlignment="1">
      <alignment horizontal="left" vertical="top" wrapText="1"/>
    </xf>
    <xf numFmtId="0" fontId="32" fillId="0" borderId="6" xfId="0" applyFont="1" applyBorder="1" applyAlignment="1">
      <alignment horizontal="left" vertical="top" wrapText="1"/>
    </xf>
    <xf numFmtId="0" fontId="29" fillId="0" borderId="11" xfId="0" applyFont="1" applyBorder="1" applyAlignment="1">
      <alignment horizontal="left" vertical="top" wrapText="1"/>
    </xf>
    <xf numFmtId="0" fontId="27" fillId="0" borderId="6" xfId="0" applyFont="1" applyBorder="1" applyAlignment="1">
      <alignment horizontal="left" vertical="top" wrapText="1"/>
    </xf>
    <xf numFmtId="0" fontId="30" fillId="0" borderId="6" xfId="4" applyFont="1" applyBorder="1" applyAlignment="1">
      <alignment horizontal="left" vertical="top" wrapText="1"/>
    </xf>
    <xf numFmtId="0" fontId="30" fillId="0" borderId="11" xfId="4" applyFont="1" applyBorder="1" applyAlignment="1">
      <alignment horizontal="left" vertical="top" wrapText="1"/>
    </xf>
    <xf numFmtId="0" fontId="32" fillId="0" borderId="6" xfId="0" applyFont="1" applyBorder="1" applyAlignment="1">
      <alignment vertical="top" wrapText="1"/>
    </xf>
    <xf numFmtId="0" fontId="29" fillId="0" borderId="12" xfId="0" applyFont="1" applyBorder="1" applyAlignment="1">
      <alignment horizontal="left" vertical="top" wrapText="1"/>
    </xf>
    <xf numFmtId="0" fontId="30" fillId="0" borderId="6" xfId="0" applyFont="1" applyBorder="1" applyAlignment="1">
      <alignment horizontal="left" vertical="center" wrapText="1"/>
    </xf>
    <xf numFmtId="0" fontId="30" fillId="0" borderId="6" xfId="0" applyFont="1" applyBorder="1" applyAlignment="1">
      <alignment horizontal="left" vertical="top" wrapText="1"/>
    </xf>
    <xf numFmtId="0" fontId="3" fillId="0" borderId="6" xfId="4" applyFont="1" applyBorder="1" applyAlignment="1">
      <alignment horizontal="left" vertical="top" wrapText="1"/>
    </xf>
    <xf numFmtId="0" fontId="29" fillId="0" borderId="12" xfId="4" applyFont="1" applyBorder="1" applyAlignment="1">
      <alignment horizontal="left" vertical="top" wrapText="1"/>
    </xf>
    <xf numFmtId="0" fontId="30" fillId="0" borderId="6" xfId="5" applyFont="1" applyBorder="1" applyAlignment="1">
      <alignment horizontal="left" vertical="center" wrapText="1"/>
    </xf>
    <xf numFmtId="0" fontId="30" fillId="0" borderId="6" xfId="5" applyFont="1" applyBorder="1" applyAlignment="1">
      <alignment horizontal="left" vertical="top" wrapText="1"/>
    </xf>
    <xf numFmtId="0" fontId="40" fillId="0" borderId="6" xfId="3" applyFont="1" applyBorder="1" applyAlignment="1">
      <alignment horizontal="left" vertical="top" wrapText="1"/>
    </xf>
    <xf numFmtId="0" fontId="30" fillId="0" borderId="12" xfId="5" applyFont="1" applyBorder="1" applyAlignment="1">
      <alignment horizontal="left" vertical="center" wrapText="1"/>
    </xf>
    <xf numFmtId="167" fontId="29" fillId="2" borderId="1" xfId="4" applyNumberFormat="1" applyFont="1" applyFill="1" applyBorder="1" applyAlignment="1">
      <alignment horizontal="center" vertical="top"/>
    </xf>
    <xf numFmtId="167" fontId="29" fillId="2" borderId="1" xfId="0" applyNumberFormat="1" applyFont="1" applyFill="1" applyBorder="1" applyAlignment="1">
      <alignment horizontal="center" vertical="top" wrapText="1"/>
    </xf>
    <xf numFmtId="0" fontId="1" fillId="0" borderId="11" xfId="0" applyFont="1" applyBorder="1" applyAlignment="1">
      <alignment horizontal="left" vertical="top" wrapText="1"/>
    </xf>
    <xf numFmtId="0" fontId="2" fillId="0" borderId="6" xfId="0" applyFont="1" applyBorder="1" applyAlignment="1">
      <alignment horizontal="left" vertical="top" wrapText="1"/>
    </xf>
    <xf numFmtId="168" fontId="29" fillId="5" borderId="1" xfId="1" applyNumberFormat="1" applyFont="1" applyFill="1" applyBorder="1" applyAlignment="1" applyProtection="1">
      <alignment horizontal="right" vertical="top" wrapText="1"/>
      <protection locked="0"/>
    </xf>
    <xf numFmtId="169" fontId="29" fillId="5" borderId="1" xfId="0" applyNumberFormat="1" applyFont="1" applyFill="1" applyBorder="1" applyAlignment="1" applyProtection="1">
      <alignment horizontal="right" vertical="top" wrapText="1"/>
      <protection locked="0"/>
    </xf>
    <xf numFmtId="168" fontId="29" fillId="5" borderId="4" xfId="1" applyNumberFormat="1" applyFont="1" applyFill="1" applyBorder="1" applyAlignment="1" applyProtection="1">
      <alignment horizontal="right" vertical="top" wrapText="1"/>
      <protection locked="0"/>
    </xf>
    <xf numFmtId="168" fontId="29" fillId="5" borderId="5" xfId="1" applyNumberFormat="1" applyFont="1" applyFill="1" applyBorder="1" applyAlignment="1" applyProtection="1">
      <alignment horizontal="right" vertical="top" wrapText="1"/>
      <protection locked="0"/>
    </xf>
    <xf numFmtId="3" fontId="32" fillId="5" borderId="1" xfId="0" applyNumberFormat="1" applyFont="1" applyFill="1" applyBorder="1" applyAlignment="1">
      <alignment horizontal="right" vertical="top" wrapText="1"/>
    </xf>
    <xf numFmtId="0" fontId="29" fillId="5" borderId="1" xfId="0" applyFont="1" applyFill="1" applyBorder="1" applyAlignment="1">
      <alignment horizontal="right" vertical="top" wrapText="1"/>
    </xf>
    <xf numFmtId="0" fontId="29" fillId="5" borderId="5" xfId="0" applyFont="1" applyFill="1" applyBorder="1" applyAlignment="1">
      <alignment horizontal="right" vertical="top" wrapText="1"/>
    </xf>
    <xf numFmtId="0" fontId="32" fillId="5" borderId="1" xfId="0" applyFont="1" applyFill="1" applyBorder="1" applyAlignment="1">
      <alignment horizontal="right" vertical="top" wrapText="1"/>
    </xf>
    <xf numFmtId="168" fontId="29" fillId="5" borderId="2" xfId="1" applyNumberFormat="1" applyFont="1" applyFill="1" applyBorder="1" applyAlignment="1" applyProtection="1">
      <alignment horizontal="right" vertical="top" wrapText="1"/>
      <protection locked="0"/>
    </xf>
    <xf numFmtId="3" fontId="29" fillId="5" borderId="1" xfId="2" applyNumberFormat="1" applyFont="1" applyFill="1" applyBorder="1" applyAlignment="1">
      <alignment horizontal="center" vertical="top" wrapText="1"/>
    </xf>
    <xf numFmtId="3" fontId="29" fillId="5" borderId="1" xfId="0" applyNumberFormat="1" applyFont="1" applyFill="1" applyBorder="1" applyAlignment="1">
      <alignment vertical="top" wrapText="1"/>
    </xf>
    <xf numFmtId="3" fontId="29" fillId="5" borderId="1" xfId="0" applyNumberFormat="1" applyFont="1" applyFill="1" applyBorder="1" applyAlignment="1">
      <alignment horizontal="right" vertical="top" wrapText="1"/>
    </xf>
    <xf numFmtId="3" fontId="30" fillId="5" borderId="1" xfId="0" applyNumberFormat="1" applyFont="1" applyFill="1" applyBorder="1" applyAlignment="1">
      <alignment horizontal="right" vertical="center" wrapText="1"/>
    </xf>
    <xf numFmtId="3" fontId="29" fillId="5" borderId="1" xfId="1" applyNumberFormat="1" applyFont="1" applyFill="1" applyBorder="1" applyAlignment="1">
      <alignment horizontal="right" vertical="top" wrapText="1"/>
    </xf>
    <xf numFmtId="174" fontId="29" fillId="5" borderId="19" xfId="1" applyNumberFormat="1" applyFont="1" applyFill="1" applyBorder="1"/>
    <xf numFmtId="0" fontId="29" fillId="5" borderId="22" xfId="0" applyFont="1" applyFill="1" applyBorder="1"/>
    <xf numFmtId="0" fontId="29" fillId="5" borderId="19" xfId="0" applyFont="1" applyFill="1" applyBorder="1"/>
    <xf numFmtId="174" fontId="29" fillId="5" borderId="22" xfId="1" applyNumberFormat="1" applyFont="1" applyFill="1" applyBorder="1"/>
    <xf numFmtId="174" fontId="29" fillId="5" borderId="26" xfId="1" applyNumberFormat="1" applyFont="1" applyFill="1" applyBorder="1"/>
    <xf numFmtId="0" fontId="25" fillId="0" borderId="0" xfId="0" applyFont="1"/>
    <xf numFmtId="0" fontId="2" fillId="0" borderId="6" xfId="0" applyFont="1" applyBorder="1" applyAlignment="1">
      <alignment vertical="top" wrapText="1"/>
    </xf>
    <xf numFmtId="0" fontId="24" fillId="0" borderId="0" xfId="0" applyFont="1" applyAlignment="1">
      <alignment vertical="top"/>
    </xf>
    <xf numFmtId="0" fontId="0" fillId="0" borderId="0" xfId="0" applyAlignment="1">
      <alignment vertical="top"/>
    </xf>
    <xf numFmtId="0" fontId="29" fillId="0" borderId="0" xfId="0" applyFont="1" applyAlignment="1">
      <alignment horizontal="center" vertical="top"/>
    </xf>
    <xf numFmtId="0" fontId="0" fillId="0" borderId="0" xfId="0" applyFont="1" applyAlignment="1">
      <alignment horizontal="center" vertical="top"/>
    </xf>
    <xf numFmtId="166" fontId="27" fillId="0" borderId="13" xfId="0" applyNumberFormat="1" applyFont="1" applyBorder="1" applyAlignment="1">
      <alignment horizontal="center" vertical="top"/>
    </xf>
    <xf numFmtId="166" fontId="29" fillId="0" borderId="7" xfId="0" applyNumberFormat="1" applyFont="1" applyBorder="1" applyAlignment="1">
      <alignment horizontal="center" vertical="top"/>
    </xf>
    <xf numFmtId="166" fontId="29" fillId="0" borderId="3" xfId="0" applyNumberFormat="1" applyFont="1" applyBorder="1" applyAlignment="1">
      <alignment horizontal="center" vertical="top"/>
    </xf>
    <xf numFmtId="0" fontId="25" fillId="0" borderId="0" xfId="0" applyFont="1" applyAlignment="1">
      <alignment vertical="top"/>
    </xf>
    <xf numFmtId="0" fontId="26" fillId="0" borderId="0" xfId="0" applyFont="1" applyAlignment="1">
      <alignment vertical="top"/>
    </xf>
    <xf numFmtId="0" fontId="27" fillId="4" borderId="36" xfId="0" applyFont="1" applyFill="1" applyBorder="1" applyAlignment="1">
      <alignment horizontal="center" vertical="top" wrapText="1"/>
    </xf>
    <xf numFmtId="0" fontId="30" fillId="0" borderId="37" xfId="0" applyFont="1" applyBorder="1"/>
    <xf numFmtId="0" fontId="30" fillId="0" borderId="38" xfId="0" applyFont="1" applyBorder="1"/>
    <xf numFmtId="173" fontId="27" fillId="0" borderId="34" xfId="0" applyNumberFormat="1" applyFont="1" applyBorder="1" applyAlignment="1">
      <alignment horizontal="center" wrapText="1"/>
    </xf>
    <xf numFmtId="0" fontId="30" fillId="0" borderId="35" xfId="0" applyFont="1" applyBorder="1"/>
    <xf numFmtId="0" fontId="27" fillId="0" borderId="30" xfId="0" applyFont="1" applyBorder="1" applyAlignment="1">
      <alignment horizontal="center"/>
    </xf>
    <xf numFmtId="0" fontId="30" fillId="0" borderId="31" xfId="0" applyFont="1" applyBorder="1"/>
    <xf numFmtId="0" fontId="27" fillId="0" borderId="32" xfId="0" applyFont="1" applyBorder="1" applyAlignment="1">
      <alignment horizontal="left" vertical="center"/>
    </xf>
    <xf numFmtId="0" fontId="30" fillId="0" borderId="33" xfId="0" applyFont="1" applyBorder="1" applyAlignment="1">
      <alignment horizontal="left" vertical="center"/>
    </xf>
    <xf numFmtId="0" fontId="27" fillId="0" borderId="32" xfId="0" applyFont="1" applyBorder="1" applyAlignment="1">
      <alignment horizontal="center" wrapText="1"/>
    </xf>
    <xf numFmtId="0" fontId="30" fillId="0" borderId="33" xfId="0" applyFont="1" applyBorder="1"/>
    <xf numFmtId="0" fontId="27" fillId="0" borderId="32" xfId="0" applyFont="1" applyBorder="1" applyAlignment="1">
      <alignment horizontal="right" wrapText="1"/>
    </xf>
    <xf numFmtId="0" fontId="27" fillId="0" borderId="32" xfId="0" applyFont="1" applyBorder="1" applyAlignment="1">
      <alignment horizontal="left" wrapText="1"/>
    </xf>
  </cellXfs>
  <cellStyles count="6">
    <cellStyle name="Ezres" xfId="1" builtinId="3"/>
    <cellStyle name="Ezres 2" xfId="2" xr:uid="{C2924385-2CA6-4FDC-B80F-3DF81D982FCE}"/>
    <cellStyle name="Normál" xfId="0" builtinId="0"/>
    <cellStyle name="Normál 17 3" xfId="3" xr:uid="{BD1207B7-7E11-4177-A9EE-B4688390F8D7}"/>
    <cellStyle name="Normál 18" xfId="4" xr:uid="{960C4948-A5C5-4250-80C0-A079632EC51A}"/>
    <cellStyle name="Normál_Fűtés_Víz_Gáz Költségvetés" xfId="5" xr:uid="{CEB86EF3-C3AF-4CFA-8E90-D14534FF67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49DBD-60C9-46DC-8952-AEC45B007225}">
  <dimension ref="A1:D36"/>
  <sheetViews>
    <sheetView topLeftCell="A19" zoomScale="145" zoomScaleNormal="145" workbookViewId="0">
      <selection activeCell="C12" sqref="C12"/>
    </sheetView>
  </sheetViews>
  <sheetFormatPr defaultColWidth="8.85546875" defaultRowHeight="15.75" x14ac:dyDescent="0.25"/>
  <cols>
    <col min="1" max="1" width="36.42578125" style="6" customWidth="1"/>
    <col min="2" max="2" width="10.7109375" style="6" customWidth="1"/>
    <col min="3" max="3" width="15.7109375" style="6" customWidth="1"/>
    <col min="4" max="4" width="19.7109375" style="6" customWidth="1"/>
    <col min="5" max="16384" width="8.85546875" style="6"/>
  </cols>
  <sheetData>
    <row r="1" spans="1:4" x14ac:dyDescent="0.25">
      <c r="A1" s="229"/>
      <c r="B1" s="230"/>
      <c r="C1" s="230"/>
      <c r="D1" s="230"/>
    </row>
    <row r="2" spans="1:4" s="8" customFormat="1" x14ac:dyDescent="0.25">
      <c r="A2" s="236"/>
      <c r="B2" s="230"/>
      <c r="C2" s="230"/>
      <c r="D2" s="230"/>
    </row>
    <row r="3" spans="1:4" x14ac:dyDescent="0.25">
      <c r="A3" s="229"/>
      <c r="B3" s="230"/>
      <c r="C3" s="230"/>
      <c r="D3" s="230"/>
    </row>
    <row r="4" spans="1:4" s="8" customFormat="1" x14ac:dyDescent="0.25">
      <c r="A4" s="236"/>
      <c r="B4" s="230"/>
      <c r="C4" s="230"/>
      <c r="D4" s="230"/>
    </row>
    <row r="5" spans="1:4" s="9" customFormat="1" x14ac:dyDescent="0.25">
      <c r="A5" s="237"/>
      <c r="B5" s="230"/>
      <c r="C5" s="230"/>
      <c r="D5" s="230"/>
    </row>
    <row r="6" spans="1:4" x14ac:dyDescent="0.25">
      <c r="A6" s="229"/>
      <c r="B6" s="230"/>
      <c r="C6" s="230"/>
      <c r="D6" s="230"/>
    </row>
    <row r="7" spans="1:4" x14ac:dyDescent="0.25">
      <c r="A7" s="229"/>
      <c r="B7" s="230"/>
      <c r="C7" s="230"/>
      <c r="D7" s="230"/>
    </row>
    <row r="9" spans="1:4" x14ac:dyDescent="0.25">
      <c r="A9" s="6" t="s">
        <v>39</v>
      </c>
      <c r="C9" s="6" t="s">
        <v>28</v>
      </c>
    </row>
    <row r="10" spans="1:4" x14ac:dyDescent="0.25">
      <c r="A10" s="143" t="s">
        <v>28</v>
      </c>
      <c r="B10" s="143"/>
      <c r="C10" s="143" t="s">
        <v>28</v>
      </c>
      <c r="D10" s="143"/>
    </row>
    <row r="11" spans="1:4" x14ac:dyDescent="0.25">
      <c r="A11" s="143" t="s">
        <v>254</v>
      </c>
      <c r="B11" s="143"/>
      <c r="C11" s="143"/>
      <c r="D11" s="143"/>
    </row>
    <row r="12" spans="1:4" x14ac:dyDescent="0.25">
      <c r="A12" s="143" t="s">
        <v>28</v>
      </c>
      <c r="B12" s="143"/>
      <c r="C12" s="143"/>
      <c r="D12" s="143"/>
    </row>
    <row r="13" spans="1:4" x14ac:dyDescent="0.25">
      <c r="A13" s="143" t="s">
        <v>28</v>
      </c>
      <c r="B13" s="143"/>
      <c r="C13" s="143"/>
      <c r="D13" s="143"/>
    </row>
    <row r="14" spans="1:4" x14ac:dyDescent="0.25">
      <c r="A14" s="143" t="s">
        <v>28</v>
      </c>
      <c r="B14" s="143"/>
      <c r="C14" s="143"/>
      <c r="D14" s="143"/>
    </row>
    <row r="15" spans="1:4" x14ac:dyDescent="0.25">
      <c r="A15" s="143" t="s">
        <v>29</v>
      </c>
      <c r="B15" s="143"/>
      <c r="C15" s="143"/>
      <c r="D15" s="143"/>
    </row>
    <row r="16" spans="1:4" x14ac:dyDescent="0.25">
      <c r="A16" s="227" t="s">
        <v>255</v>
      </c>
      <c r="B16" s="143"/>
      <c r="C16" s="143"/>
      <c r="D16" s="143"/>
    </row>
    <row r="17" spans="1:4" x14ac:dyDescent="0.25">
      <c r="A17" s="143" t="s">
        <v>30</v>
      </c>
      <c r="B17" s="143"/>
      <c r="C17" s="143"/>
      <c r="D17" s="143"/>
    </row>
    <row r="18" spans="1:4" x14ac:dyDescent="0.25">
      <c r="A18" s="143" t="s">
        <v>30</v>
      </c>
      <c r="B18" s="143"/>
      <c r="C18" s="143"/>
      <c r="D18" s="143"/>
    </row>
    <row r="19" spans="1:4" x14ac:dyDescent="0.25">
      <c r="A19" s="143"/>
      <c r="B19" s="143"/>
      <c r="C19" s="143"/>
      <c r="D19" s="143"/>
    </row>
    <row r="20" spans="1:4" x14ac:dyDescent="0.25">
      <c r="A20" s="143" t="s">
        <v>30</v>
      </c>
      <c r="B20" s="143"/>
      <c r="C20" s="143"/>
      <c r="D20" s="143"/>
    </row>
    <row r="21" spans="1:4" x14ac:dyDescent="0.25">
      <c r="A21" s="143"/>
      <c r="B21" s="143"/>
      <c r="C21" s="143"/>
      <c r="D21" s="143"/>
    </row>
    <row r="22" spans="1:4" x14ac:dyDescent="0.25">
      <c r="A22" s="231" t="s">
        <v>31</v>
      </c>
      <c r="B22" s="232"/>
      <c r="C22" s="232"/>
      <c r="D22" s="232"/>
    </row>
    <row r="23" spans="1:4" x14ac:dyDescent="0.25">
      <c r="A23" s="144" t="s">
        <v>32</v>
      </c>
      <c r="B23" s="144"/>
      <c r="C23" s="145" t="s">
        <v>33</v>
      </c>
      <c r="D23" s="145" t="s">
        <v>117</v>
      </c>
    </row>
    <row r="24" spans="1:4" x14ac:dyDescent="0.25">
      <c r="A24" s="144" t="s">
        <v>34</v>
      </c>
      <c r="B24" s="144"/>
      <c r="C24" s="146">
        <f>+Összesítő!B7</f>
        <v>0</v>
      </c>
      <c r="D24" s="146">
        <f>+Összesítő!C7</f>
        <v>0</v>
      </c>
    </row>
    <row r="25" spans="1:4" x14ac:dyDescent="0.25">
      <c r="A25" s="144" t="s">
        <v>35</v>
      </c>
      <c r="B25" s="144"/>
      <c r="C25" s="146">
        <f>ROUND(C24,0)</f>
        <v>0</v>
      </c>
      <c r="D25" s="146">
        <f>ROUND(D24,0)</f>
        <v>0</v>
      </c>
    </row>
    <row r="26" spans="1:4" x14ac:dyDescent="0.25">
      <c r="A26" s="143" t="s">
        <v>36</v>
      </c>
      <c r="B26" s="143"/>
      <c r="C26" s="233">
        <f>ROUND(C25+D25,0)</f>
        <v>0</v>
      </c>
      <c r="D26" s="233"/>
    </row>
    <row r="27" spans="1:4" x14ac:dyDescent="0.25">
      <c r="A27" s="144" t="s">
        <v>37</v>
      </c>
      <c r="B27" s="147">
        <v>0.27</v>
      </c>
      <c r="C27" s="234">
        <f>ROUND(C26*B27,0)</f>
        <v>0</v>
      </c>
      <c r="D27" s="234"/>
    </row>
    <row r="28" spans="1:4" x14ac:dyDescent="0.25">
      <c r="A28" s="144" t="s">
        <v>38</v>
      </c>
      <c r="B28" s="144"/>
      <c r="C28" s="235">
        <f>ROUND(C26+C27,0)</f>
        <v>0</v>
      </c>
      <c r="D28" s="235"/>
    </row>
    <row r="31" spans="1:4" x14ac:dyDescent="0.25">
      <c r="B31" s="11"/>
      <c r="C31" s="11"/>
    </row>
    <row r="32" spans="1:4" x14ac:dyDescent="0.25">
      <c r="B32" s="11"/>
      <c r="C32" s="11"/>
    </row>
    <row r="34" spans="1:1" x14ac:dyDescent="0.25">
      <c r="A34" s="10"/>
    </row>
    <row r="35" spans="1:1" x14ac:dyDescent="0.25">
      <c r="A35" s="10"/>
    </row>
    <row r="36" spans="1:1" x14ac:dyDescent="0.25">
      <c r="A36" s="10"/>
    </row>
  </sheetData>
  <mergeCells count="11">
    <mergeCell ref="A6:D6"/>
    <mergeCell ref="A7:D7"/>
    <mergeCell ref="A22:D22"/>
    <mergeCell ref="C26:D26"/>
    <mergeCell ref="C27:D27"/>
    <mergeCell ref="C28:D28"/>
    <mergeCell ref="A1:D1"/>
    <mergeCell ref="A2:D2"/>
    <mergeCell ref="A3:D3"/>
    <mergeCell ref="A4:D4"/>
    <mergeCell ref="A5:D5"/>
  </mergeCells>
  <printOptions gridLines="1"/>
  <pageMargins left="0.98425196850393704" right="0.98425196850393704" top="0.98425196850393704" bottom="0.98425196850393704" header="0.43307086614173229" footer="0.43307086614173229"/>
  <pageSetup paperSize="9" scale="80" orientation="portrait" useFirstPageNumber="1"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78A60-E0F2-4A22-814E-4F41027142EC}">
  <dimension ref="A1:C8"/>
  <sheetViews>
    <sheetView workbookViewId="0">
      <selection activeCell="A3" sqref="A3"/>
    </sheetView>
  </sheetViews>
  <sheetFormatPr defaultColWidth="8.85546875" defaultRowHeight="15.75" x14ac:dyDescent="0.25"/>
  <cols>
    <col min="1" max="1" width="47.5703125" style="7" customWidth="1"/>
    <col min="2" max="2" width="20.7109375" style="57" customWidth="1"/>
    <col min="3" max="3" width="25.5703125" style="57" customWidth="1"/>
    <col min="4" max="16384" width="8.85546875" style="7"/>
  </cols>
  <sheetData>
    <row r="1" spans="1:3" s="56" customFormat="1" x14ac:dyDescent="0.25">
      <c r="A1" s="132" t="s">
        <v>0</v>
      </c>
      <c r="B1" s="133" t="s">
        <v>1</v>
      </c>
      <c r="C1" s="133" t="s">
        <v>2</v>
      </c>
    </row>
    <row r="2" spans="1:3" s="56" customFormat="1" x14ac:dyDescent="0.25">
      <c r="A2" s="112" t="s">
        <v>64</v>
      </c>
      <c r="B2" s="140">
        <f>+Építészet!G52</f>
        <v>0</v>
      </c>
      <c r="C2" s="140">
        <f>+Építészet!H52</f>
        <v>0</v>
      </c>
    </row>
    <row r="3" spans="1:3" s="56" customFormat="1" x14ac:dyDescent="0.25">
      <c r="A3" s="112" t="s">
        <v>108</v>
      </c>
      <c r="B3" s="140">
        <f>GÉPÉSZ!H82</f>
        <v>0</v>
      </c>
      <c r="C3" s="140">
        <f>GÉPÉSZ!I82</f>
        <v>0</v>
      </c>
    </row>
    <row r="4" spans="1:3" s="60" customFormat="1" x14ac:dyDescent="0.25">
      <c r="A4" s="134" t="s">
        <v>84</v>
      </c>
      <c r="B4" s="141">
        <f>'Gázvezeték szer'!H5</f>
        <v>0</v>
      </c>
      <c r="C4" s="141">
        <f>'Gázvezeték szer'!I5</f>
        <v>0</v>
      </c>
    </row>
    <row r="5" spans="1:3" s="60" customFormat="1" ht="15.75" customHeight="1" x14ac:dyDescent="0.25">
      <c r="A5" s="134" t="s">
        <v>85</v>
      </c>
      <c r="B5" s="141">
        <f>'Gáz szerelvények és'!H5</f>
        <v>0</v>
      </c>
      <c r="C5" s="141">
        <f>'Gáz szerelvények és'!I5</f>
        <v>0</v>
      </c>
    </row>
    <row r="6" spans="1:3" s="60" customFormat="1" x14ac:dyDescent="0.25">
      <c r="A6" s="134" t="s">
        <v>187</v>
      </c>
      <c r="B6" s="140">
        <f>+'Elektromos Munkák '!H57</f>
        <v>0</v>
      </c>
      <c r="C6" s="140">
        <f>+'Elektromos Munkák '!I57</f>
        <v>0</v>
      </c>
    </row>
    <row r="7" spans="1:3" s="56" customFormat="1" x14ac:dyDescent="0.25">
      <c r="A7" s="132" t="s">
        <v>27</v>
      </c>
      <c r="B7" s="142">
        <f>ROUND(SUM(B2:B6),0)</f>
        <v>0</v>
      </c>
      <c r="C7" s="142">
        <f>ROUND(SUM(C2:C6), 0)</f>
        <v>0</v>
      </c>
    </row>
    <row r="8" spans="1:3" x14ac:dyDescent="0.25">
      <c r="A8" s="134"/>
      <c r="B8" s="135"/>
      <c r="C8" s="135"/>
    </row>
  </sheetData>
  <pageMargins left="0.98425196850393704" right="0.98425196850393704" top="0.98425196850393704" bottom="0.98425196850393704" header="0.43307086614173229" footer="0.43307086614173229"/>
  <pageSetup paperSize="9" scale="80" orientation="portrait" useFirstPageNumber="1" r:id="rId1"/>
  <headerFooter differentOddEven="1">
    <oddHeader>&amp;C&amp;"Times New Roman,bold"&amp;12Munkanem összesítő</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BA49E-1299-4D98-98FF-F6B6B78C760E}">
  <dimension ref="A1:H56"/>
  <sheetViews>
    <sheetView view="pageBreakPreview" zoomScale="60" zoomScaleNormal="70" workbookViewId="0">
      <selection activeCell="E30" sqref="E30"/>
    </sheetView>
  </sheetViews>
  <sheetFormatPr defaultRowHeight="15" x14ac:dyDescent="0.25"/>
  <cols>
    <col min="1" max="1" width="15.5703125" customWidth="1"/>
    <col min="2" max="2" width="37.42578125" style="66" customWidth="1"/>
    <col min="5" max="5" width="14.28515625" customWidth="1"/>
    <col min="6" max="6" width="11.28515625" bestFit="1" customWidth="1"/>
    <col min="7" max="7" width="16.85546875" bestFit="1" customWidth="1"/>
    <col min="8" max="8" width="25.7109375" customWidth="1"/>
  </cols>
  <sheetData>
    <row r="1" spans="1:8" ht="47.25" x14ac:dyDescent="0.25">
      <c r="A1" s="12" t="s">
        <v>3</v>
      </c>
      <c r="B1" s="12" t="s">
        <v>5</v>
      </c>
      <c r="C1" s="19" t="s">
        <v>6</v>
      </c>
      <c r="D1" s="15" t="s">
        <v>7</v>
      </c>
      <c r="E1" s="42" t="s">
        <v>40</v>
      </c>
      <c r="F1" s="42" t="s">
        <v>41</v>
      </c>
      <c r="G1" s="42" t="s">
        <v>42</v>
      </c>
      <c r="H1" s="42" t="s">
        <v>43</v>
      </c>
    </row>
    <row r="2" spans="1:8" ht="15.75" x14ac:dyDescent="0.25">
      <c r="A2" s="204"/>
      <c r="B2" s="77" t="s">
        <v>44</v>
      </c>
      <c r="C2" s="20"/>
      <c r="D2" s="20"/>
      <c r="E2" s="43"/>
      <c r="F2" s="43"/>
      <c r="G2" s="43"/>
      <c r="H2" s="43"/>
    </row>
    <row r="3" spans="1:8" ht="47.25" x14ac:dyDescent="0.25">
      <c r="A3" s="94">
        <f>+A2+1</f>
        <v>1</v>
      </c>
      <c r="B3" s="185" t="s">
        <v>45</v>
      </c>
      <c r="C3" s="21">
        <v>10</v>
      </c>
      <c r="D3" s="16" t="s">
        <v>46</v>
      </c>
      <c r="E3" s="208"/>
      <c r="F3" s="208">
        <v>0</v>
      </c>
      <c r="G3" s="47">
        <v>0</v>
      </c>
      <c r="H3" s="47">
        <f>C3*F3</f>
        <v>0</v>
      </c>
    </row>
    <row r="4" spans="1:8" ht="15.75" x14ac:dyDescent="0.25">
      <c r="A4" s="94">
        <f t="shared" ref="A4:A17" si="0">+A3+1</f>
        <v>2</v>
      </c>
      <c r="B4" s="186" t="s">
        <v>47</v>
      </c>
      <c r="C4" s="21">
        <v>10</v>
      </c>
      <c r="D4" s="16" t="s">
        <v>46</v>
      </c>
      <c r="E4" s="209">
        <v>0</v>
      </c>
      <c r="F4" s="208">
        <v>0</v>
      </c>
      <c r="G4" s="47">
        <v>0</v>
      </c>
      <c r="H4" s="47">
        <f>C4*F4</f>
        <v>0</v>
      </c>
    </row>
    <row r="5" spans="1:8" ht="175.5" customHeight="1" x14ac:dyDescent="0.25">
      <c r="A5" s="94">
        <f t="shared" si="0"/>
        <v>3</v>
      </c>
      <c r="B5" s="187" t="s">
        <v>48</v>
      </c>
      <c r="C5" s="22">
        <v>1</v>
      </c>
      <c r="D5" s="34" t="s">
        <v>49</v>
      </c>
      <c r="E5" s="208"/>
      <c r="F5" s="208">
        <v>0</v>
      </c>
      <c r="G5" s="47">
        <v>0</v>
      </c>
      <c r="H5" s="47">
        <f t="shared" ref="H5:H50" si="1">C5*F5</f>
        <v>0</v>
      </c>
    </row>
    <row r="6" spans="1:8" ht="183.75" customHeight="1" x14ac:dyDescent="0.25">
      <c r="A6" s="94">
        <f t="shared" si="0"/>
        <v>4</v>
      </c>
      <c r="B6" s="187" t="s">
        <v>50</v>
      </c>
      <c r="C6" s="23">
        <v>16</v>
      </c>
      <c r="D6" s="34" t="s">
        <v>21</v>
      </c>
      <c r="E6" s="208">
        <v>0</v>
      </c>
      <c r="F6" s="208">
        <v>0</v>
      </c>
      <c r="G6" s="47">
        <f t="shared" ref="G6:G11" si="2">C6*E6</f>
        <v>0</v>
      </c>
      <c r="H6" s="47">
        <f t="shared" si="1"/>
        <v>0</v>
      </c>
    </row>
    <row r="7" spans="1:8" ht="32.25" customHeight="1" x14ac:dyDescent="0.25">
      <c r="A7" s="94">
        <f t="shared" si="0"/>
        <v>5</v>
      </c>
      <c r="B7" s="187" t="s">
        <v>51</v>
      </c>
      <c r="C7" s="23">
        <v>3</v>
      </c>
      <c r="D7" s="34" t="s">
        <v>21</v>
      </c>
      <c r="E7" s="208">
        <v>0</v>
      </c>
      <c r="F7" s="208">
        <v>0</v>
      </c>
      <c r="G7" s="47">
        <f t="shared" si="2"/>
        <v>0</v>
      </c>
      <c r="H7" s="47">
        <f t="shared" si="1"/>
        <v>0</v>
      </c>
    </row>
    <row r="8" spans="1:8" ht="33" customHeight="1" x14ac:dyDescent="0.25">
      <c r="A8" s="94">
        <f t="shared" si="0"/>
        <v>6</v>
      </c>
      <c r="B8" s="187" t="s">
        <v>52</v>
      </c>
      <c r="C8" s="23">
        <v>3</v>
      </c>
      <c r="D8" s="34" t="s">
        <v>53</v>
      </c>
      <c r="E8" s="208">
        <v>0</v>
      </c>
      <c r="F8" s="208">
        <v>0</v>
      </c>
      <c r="G8" s="47">
        <f t="shared" si="2"/>
        <v>0</v>
      </c>
      <c r="H8" s="47">
        <f t="shared" si="1"/>
        <v>0</v>
      </c>
    </row>
    <row r="9" spans="1:8" ht="31.5" x14ac:dyDescent="0.25">
      <c r="A9" s="94">
        <f t="shared" si="0"/>
        <v>7</v>
      </c>
      <c r="B9" s="187" t="s">
        <v>54</v>
      </c>
      <c r="C9" s="23">
        <v>3</v>
      </c>
      <c r="D9" s="34" t="s">
        <v>21</v>
      </c>
      <c r="E9" s="208">
        <v>0</v>
      </c>
      <c r="F9" s="208">
        <v>0</v>
      </c>
      <c r="G9" s="47">
        <f t="shared" si="2"/>
        <v>0</v>
      </c>
      <c r="H9" s="47">
        <f t="shared" si="1"/>
        <v>0</v>
      </c>
    </row>
    <row r="10" spans="1:8" ht="96" customHeight="1" x14ac:dyDescent="0.25">
      <c r="A10" s="94">
        <f t="shared" si="0"/>
        <v>8</v>
      </c>
      <c r="B10" s="187" t="s">
        <v>188</v>
      </c>
      <c r="C10" s="23">
        <v>4</v>
      </c>
      <c r="D10" s="34" t="s">
        <v>21</v>
      </c>
      <c r="E10" s="208">
        <v>0</v>
      </c>
      <c r="F10" s="208">
        <v>0</v>
      </c>
      <c r="G10" s="47">
        <f t="shared" si="2"/>
        <v>0</v>
      </c>
      <c r="H10" s="47">
        <f t="shared" si="1"/>
        <v>0</v>
      </c>
    </row>
    <row r="11" spans="1:8" ht="69.75" customHeight="1" x14ac:dyDescent="0.25">
      <c r="A11" s="94">
        <f t="shared" si="0"/>
        <v>9</v>
      </c>
      <c r="B11" s="188" t="s">
        <v>55</v>
      </c>
      <c r="C11" s="22">
        <v>1</v>
      </c>
      <c r="D11" s="34" t="s">
        <v>49</v>
      </c>
      <c r="E11" s="208">
        <v>0</v>
      </c>
      <c r="F11" s="208">
        <v>0</v>
      </c>
      <c r="G11" s="47">
        <f t="shared" si="2"/>
        <v>0</v>
      </c>
      <c r="H11" s="47">
        <f t="shared" si="1"/>
        <v>0</v>
      </c>
    </row>
    <row r="12" spans="1:8" ht="21.75" customHeight="1" x14ac:dyDescent="0.25">
      <c r="A12" s="94">
        <f t="shared" si="0"/>
        <v>10</v>
      </c>
      <c r="B12" s="188" t="s">
        <v>56</v>
      </c>
      <c r="C12" s="22">
        <v>1</v>
      </c>
      <c r="D12" s="34" t="s">
        <v>49</v>
      </c>
      <c r="E12" s="208"/>
      <c r="F12" s="208">
        <v>0</v>
      </c>
      <c r="G12" s="47">
        <v>0</v>
      </c>
      <c r="H12" s="47">
        <f t="shared" si="1"/>
        <v>0</v>
      </c>
    </row>
    <row r="13" spans="1:8" ht="15.75" x14ac:dyDescent="0.25">
      <c r="A13" s="94">
        <f t="shared" si="0"/>
        <v>11</v>
      </c>
      <c r="B13" s="187" t="s">
        <v>57</v>
      </c>
      <c r="C13" s="22">
        <v>1</v>
      </c>
      <c r="D13" s="34" t="s">
        <v>49</v>
      </c>
      <c r="E13" s="208"/>
      <c r="F13" s="208">
        <v>0</v>
      </c>
      <c r="G13" s="47">
        <v>0</v>
      </c>
      <c r="H13" s="47">
        <f t="shared" si="1"/>
        <v>0</v>
      </c>
    </row>
    <row r="14" spans="1:8" ht="66.75" customHeight="1" x14ac:dyDescent="0.25">
      <c r="A14" s="94">
        <f t="shared" si="0"/>
        <v>12</v>
      </c>
      <c r="B14" s="187" t="s">
        <v>58</v>
      </c>
      <c r="C14" s="23">
        <v>110</v>
      </c>
      <c r="D14" s="34" t="s">
        <v>53</v>
      </c>
      <c r="E14" s="208"/>
      <c r="F14" s="208">
        <v>0</v>
      </c>
      <c r="G14" s="47">
        <v>0</v>
      </c>
      <c r="H14" s="47">
        <f t="shared" si="1"/>
        <v>0</v>
      </c>
    </row>
    <row r="15" spans="1:8" ht="63" x14ac:dyDescent="0.25">
      <c r="A15" s="94">
        <f t="shared" si="0"/>
        <v>13</v>
      </c>
      <c r="B15" s="187" t="s">
        <v>59</v>
      </c>
      <c r="C15" s="23">
        <v>55</v>
      </c>
      <c r="D15" s="34" t="s">
        <v>60</v>
      </c>
      <c r="E15" s="208"/>
      <c r="F15" s="208">
        <v>0</v>
      </c>
      <c r="G15" s="47">
        <v>0</v>
      </c>
      <c r="H15" s="47">
        <f t="shared" si="1"/>
        <v>0</v>
      </c>
    </row>
    <row r="16" spans="1:8" ht="47.25" x14ac:dyDescent="0.25">
      <c r="A16" s="94">
        <v>14</v>
      </c>
      <c r="B16" s="187" t="s">
        <v>61</v>
      </c>
      <c r="C16" s="22">
        <v>3</v>
      </c>
      <c r="D16" s="34" t="s">
        <v>21</v>
      </c>
      <c r="E16" s="210"/>
      <c r="F16" s="210">
        <v>0</v>
      </c>
      <c r="G16" s="48">
        <v>0</v>
      </c>
      <c r="H16" s="50">
        <f>C16*F16</f>
        <v>0</v>
      </c>
    </row>
    <row r="17" spans="1:8" ht="31.5" customHeight="1" x14ac:dyDescent="0.25">
      <c r="A17" s="94">
        <f t="shared" si="0"/>
        <v>15</v>
      </c>
      <c r="B17" s="187" t="s">
        <v>62</v>
      </c>
      <c r="C17" s="22">
        <v>11</v>
      </c>
      <c r="D17" s="34" t="s">
        <v>21</v>
      </c>
      <c r="E17" s="208"/>
      <c r="F17" s="208">
        <v>0</v>
      </c>
      <c r="G17" s="48">
        <v>0</v>
      </c>
      <c r="H17" s="50">
        <f>C17*F17</f>
        <v>0</v>
      </c>
    </row>
    <row r="18" spans="1:8" ht="190.5" customHeight="1" x14ac:dyDescent="0.25">
      <c r="A18" s="94">
        <f>+A17+1</f>
        <v>16</v>
      </c>
      <c r="B18" s="187" t="s">
        <v>63</v>
      </c>
      <c r="C18" s="22">
        <v>28</v>
      </c>
      <c r="D18" s="36" t="s">
        <v>46</v>
      </c>
      <c r="E18" s="211">
        <v>0</v>
      </c>
      <c r="F18" s="211">
        <v>0</v>
      </c>
      <c r="G18" s="47">
        <v>0</v>
      </c>
      <c r="H18" s="51">
        <f t="shared" si="1"/>
        <v>0</v>
      </c>
    </row>
    <row r="19" spans="1:8" ht="15.75" x14ac:dyDescent="0.25">
      <c r="A19" s="205"/>
      <c r="B19" s="77" t="s">
        <v>64</v>
      </c>
      <c r="C19" s="25"/>
      <c r="D19" s="20"/>
      <c r="E19" s="43"/>
      <c r="F19" s="43"/>
      <c r="G19" s="43"/>
      <c r="H19" s="71"/>
    </row>
    <row r="20" spans="1:8" ht="96.75" customHeight="1" x14ac:dyDescent="0.25">
      <c r="A20" s="94">
        <f>+A18+1</f>
        <v>17</v>
      </c>
      <c r="B20" s="189" t="s">
        <v>190</v>
      </c>
      <c r="C20" s="75">
        <v>7</v>
      </c>
      <c r="D20" s="72" t="s">
        <v>46</v>
      </c>
      <c r="E20" s="212">
        <v>0</v>
      </c>
      <c r="F20" s="212">
        <v>0</v>
      </c>
      <c r="G20" s="76">
        <f>ROUND(C20*E20, 0)</f>
        <v>0</v>
      </c>
      <c r="H20" s="76">
        <f>ROUND(C20*F20, 0)</f>
        <v>0</v>
      </c>
    </row>
    <row r="21" spans="1:8" ht="31.5" x14ac:dyDescent="0.25">
      <c r="A21" s="94">
        <f t="shared" ref="A21:A51" si="3">+A20+1</f>
        <v>18</v>
      </c>
      <c r="B21" s="190" t="s">
        <v>66</v>
      </c>
      <c r="C21" s="28">
        <v>20</v>
      </c>
      <c r="D21" s="16" t="s">
        <v>21</v>
      </c>
      <c r="E21" s="208">
        <v>0</v>
      </c>
      <c r="F21" s="213">
        <v>0</v>
      </c>
      <c r="G21" s="44">
        <v>0</v>
      </c>
      <c r="H21" s="47">
        <f t="shared" si="1"/>
        <v>0</v>
      </c>
    </row>
    <row r="22" spans="1:8" ht="136.5" customHeight="1" x14ac:dyDescent="0.25">
      <c r="A22" s="94">
        <f t="shared" si="3"/>
        <v>19</v>
      </c>
      <c r="B22" s="206" t="s">
        <v>253</v>
      </c>
      <c r="C22" s="73">
        <v>3</v>
      </c>
      <c r="D22" s="74" t="s">
        <v>21</v>
      </c>
      <c r="E22" s="211">
        <v>0</v>
      </c>
      <c r="F22" s="214">
        <v>0</v>
      </c>
      <c r="G22" s="45">
        <v>0</v>
      </c>
      <c r="H22" s="51">
        <f>C22*F22</f>
        <v>0</v>
      </c>
    </row>
    <row r="23" spans="1:8" ht="207" customHeight="1" x14ac:dyDescent="0.25">
      <c r="A23" s="94">
        <f t="shared" si="3"/>
        <v>20</v>
      </c>
      <c r="B23" s="207" t="s">
        <v>189</v>
      </c>
      <c r="C23" s="27">
        <v>10</v>
      </c>
      <c r="D23" s="16" t="s">
        <v>21</v>
      </c>
      <c r="E23" s="208">
        <v>0</v>
      </c>
      <c r="F23" s="208">
        <v>0</v>
      </c>
      <c r="G23" s="47">
        <f t="shared" ref="G23:G50" si="4">C23*E23</f>
        <v>0</v>
      </c>
      <c r="H23" s="47">
        <f t="shared" si="1"/>
        <v>0</v>
      </c>
    </row>
    <row r="24" spans="1:8" ht="211.5" customHeight="1" x14ac:dyDescent="0.25">
      <c r="A24" s="94">
        <f t="shared" si="3"/>
        <v>21</v>
      </c>
      <c r="B24" s="186" t="s">
        <v>67</v>
      </c>
      <c r="C24" s="28">
        <v>6</v>
      </c>
      <c r="D24" s="16" t="s">
        <v>46</v>
      </c>
      <c r="E24" s="208">
        <v>0</v>
      </c>
      <c r="F24" s="208">
        <v>0</v>
      </c>
      <c r="G24" s="47">
        <f t="shared" si="4"/>
        <v>0</v>
      </c>
      <c r="H24" s="47">
        <f t="shared" si="1"/>
        <v>0</v>
      </c>
    </row>
    <row r="25" spans="1:8" ht="84.75" customHeight="1" x14ac:dyDescent="0.25">
      <c r="A25" s="94">
        <f t="shared" si="3"/>
        <v>22</v>
      </c>
      <c r="B25" s="191" t="s">
        <v>252</v>
      </c>
      <c r="C25" s="28">
        <v>250</v>
      </c>
      <c r="D25" s="16" t="s">
        <v>251</v>
      </c>
      <c r="E25" s="208">
        <v>0</v>
      </c>
      <c r="F25" s="208">
        <v>0</v>
      </c>
      <c r="G25" s="47">
        <f>C25*E25</f>
        <v>0</v>
      </c>
      <c r="H25" s="47">
        <f>C25*F25</f>
        <v>0</v>
      </c>
    </row>
    <row r="26" spans="1:8" ht="168" customHeight="1" x14ac:dyDescent="0.25">
      <c r="A26" s="94">
        <f t="shared" si="3"/>
        <v>23</v>
      </c>
      <c r="B26" s="198" t="s">
        <v>256</v>
      </c>
      <c r="C26" s="22">
        <v>205</v>
      </c>
      <c r="D26" s="34" t="s">
        <v>53</v>
      </c>
      <c r="E26" s="208">
        <v>0</v>
      </c>
      <c r="F26" s="208">
        <v>0</v>
      </c>
      <c r="G26" s="47">
        <f t="shared" si="4"/>
        <v>0</v>
      </c>
      <c r="H26" s="47">
        <f t="shared" si="1"/>
        <v>0</v>
      </c>
    </row>
    <row r="27" spans="1:8" ht="173.25" customHeight="1" x14ac:dyDescent="0.25">
      <c r="A27" s="94">
        <f t="shared" si="3"/>
        <v>24</v>
      </c>
      <c r="B27" s="193" t="s">
        <v>68</v>
      </c>
      <c r="C27" s="24">
        <v>53</v>
      </c>
      <c r="D27" s="35" t="s">
        <v>53</v>
      </c>
      <c r="E27" s="210">
        <v>0</v>
      </c>
      <c r="F27" s="210">
        <v>0</v>
      </c>
      <c r="G27" s="48">
        <f t="shared" si="4"/>
        <v>0</v>
      </c>
      <c r="H27" s="48">
        <f t="shared" si="1"/>
        <v>0</v>
      </c>
    </row>
    <row r="28" spans="1:8" ht="162.75" customHeight="1" x14ac:dyDescent="0.25">
      <c r="A28" s="94">
        <f t="shared" si="3"/>
        <v>25</v>
      </c>
      <c r="B28" s="194" t="s">
        <v>199</v>
      </c>
      <c r="C28" s="75">
        <v>10</v>
      </c>
      <c r="D28" s="72" t="s">
        <v>53</v>
      </c>
      <c r="E28" s="215">
        <v>0</v>
      </c>
      <c r="F28" s="215">
        <v>0</v>
      </c>
      <c r="G28" s="75">
        <f>ROUND(C28*E28, 0)</f>
        <v>0</v>
      </c>
      <c r="H28" s="75">
        <f>ROUND(C28*F28, 0)</f>
        <v>0</v>
      </c>
    </row>
    <row r="29" spans="1:8" ht="166.5" customHeight="1" x14ac:dyDescent="0.25">
      <c r="A29" s="94">
        <f t="shared" si="3"/>
        <v>26</v>
      </c>
      <c r="B29" s="228" t="s">
        <v>198</v>
      </c>
      <c r="C29" s="75">
        <v>122</v>
      </c>
      <c r="D29" s="72" t="s">
        <v>53</v>
      </c>
      <c r="E29" s="215">
        <v>0</v>
      </c>
      <c r="F29" s="215">
        <v>0</v>
      </c>
      <c r="G29" s="75">
        <f>ROUND(C29*E29, 0)</f>
        <v>0</v>
      </c>
      <c r="H29" s="75">
        <f>ROUND(C29*F29, 0)</f>
        <v>0</v>
      </c>
    </row>
    <row r="30" spans="1:8" ht="191.25" customHeight="1" x14ac:dyDescent="0.25">
      <c r="A30" s="94">
        <f t="shared" si="3"/>
        <v>27</v>
      </c>
      <c r="B30" s="195" t="s">
        <v>69</v>
      </c>
      <c r="C30" s="29">
        <v>20</v>
      </c>
      <c r="D30" s="17" t="s">
        <v>53</v>
      </c>
      <c r="E30" s="216">
        <v>0</v>
      </c>
      <c r="F30" s="216">
        <v>0</v>
      </c>
      <c r="G30" s="49">
        <f t="shared" si="4"/>
        <v>0</v>
      </c>
      <c r="H30" s="49">
        <f t="shared" si="1"/>
        <v>0</v>
      </c>
    </row>
    <row r="31" spans="1:8" ht="96.75" customHeight="1" x14ac:dyDescent="0.25">
      <c r="A31" s="94">
        <f t="shared" si="3"/>
        <v>28</v>
      </c>
      <c r="B31" s="186" t="s">
        <v>70</v>
      </c>
      <c r="C31" s="29">
        <v>45</v>
      </c>
      <c r="D31" s="17" t="s">
        <v>53</v>
      </c>
      <c r="E31" s="216">
        <v>0</v>
      </c>
      <c r="F31" s="216">
        <v>0</v>
      </c>
      <c r="G31" s="49">
        <f t="shared" si="4"/>
        <v>0</v>
      </c>
      <c r="H31" s="49">
        <f t="shared" si="1"/>
        <v>0</v>
      </c>
    </row>
    <row r="32" spans="1:8" ht="35.25" customHeight="1" x14ac:dyDescent="0.25">
      <c r="A32" s="94">
        <f t="shared" si="3"/>
        <v>29</v>
      </c>
      <c r="B32" s="186" t="s">
        <v>71</v>
      </c>
      <c r="C32" s="30">
        <v>120</v>
      </c>
      <c r="D32" s="16" t="s">
        <v>53</v>
      </c>
      <c r="E32" s="208">
        <v>0</v>
      </c>
      <c r="F32" s="208">
        <v>0</v>
      </c>
      <c r="G32" s="47">
        <f t="shared" si="4"/>
        <v>0</v>
      </c>
      <c r="H32" s="47">
        <f t="shared" si="1"/>
        <v>0</v>
      </c>
    </row>
    <row r="33" spans="1:8" ht="97.5" customHeight="1" x14ac:dyDescent="0.25">
      <c r="A33" s="94">
        <f t="shared" si="3"/>
        <v>30</v>
      </c>
      <c r="B33" s="186" t="s">
        <v>72</v>
      </c>
      <c r="C33" s="28">
        <v>260</v>
      </c>
      <c r="D33" s="16" t="s">
        <v>53</v>
      </c>
      <c r="E33" s="208">
        <v>0</v>
      </c>
      <c r="F33" s="208">
        <v>0</v>
      </c>
      <c r="G33" s="47">
        <f t="shared" si="4"/>
        <v>0</v>
      </c>
      <c r="H33" s="47">
        <f t="shared" si="1"/>
        <v>0</v>
      </c>
    </row>
    <row r="34" spans="1:8" ht="146.25" customHeight="1" x14ac:dyDescent="0.25">
      <c r="A34" s="94">
        <f t="shared" si="3"/>
        <v>31</v>
      </c>
      <c r="B34" s="192" t="s">
        <v>73</v>
      </c>
      <c r="C34" s="30">
        <v>120</v>
      </c>
      <c r="D34" s="37" t="s">
        <v>53</v>
      </c>
      <c r="E34" s="208">
        <v>0</v>
      </c>
      <c r="F34" s="208">
        <v>0</v>
      </c>
      <c r="G34" s="47">
        <f t="shared" si="4"/>
        <v>0</v>
      </c>
      <c r="H34" s="47">
        <f t="shared" si="1"/>
        <v>0</v>
      </c>
    </row>
    <row r="35" spans="1:8" ht="249.75" customHeight="1" x14ac:dyDescent="0.25">
      <c r="A35" s="94">
        <f t="shared" si="3"/>
        <v>32</v>
      </c>
      <c r="B35" s="192" t="s">
        <v>195</v>
      </c>
      <c r="C35" s="31">
        <v>170</v>
      </c>
      <c r="D35" s="38" t="s">
        <v>53</v>
      </c>
      <c r="E35" s="216">
        <v>0</v>
      </c>
      <c r="F35" s="216">
        <v>0</v>
      </c>
      <c r="G35" s="47">
        <f t="shared" si="4"/>
        <v>0</v>
      </c>
      <c r="H35" s="47">
        <f t="shared" si="1"/>
        <v>0</v>
      </c>
    </row>
    <row r="36" spans="1:8" ht="116.25" customHeight="1" x14ac:dyDescent="0.25">
      <c r="A36" s="94">
        <f t="shared" si="3"/>
        <v>33</v>
      </c>
      <c r="B36" s="196" t="s">
        <v>191</v>
      </c>
      <c r="C36" s="26">
        <v>2</v>
      </c>
      <c r="D36" s="39" t="s">
        <v>21</v>
      </c>
      <c r="E36" s="211">
        <v>0</v>
      </c>
      <c r="F36" s="211">
        <v>0</v>
      </c>
      <c r="G36" s="48">
        <f t="shared" si="4"/>
        <v>0</v>
      </c>
      <c r="H36" s="48">
        <f t="shared" si="1"/>
        <v>0</v>
      </c>
    </row>
    <row r="37" spans="1:8" ht="78.75" x14ac:dyDescent="0.25">
      <c r="A37" s="94">
        <f t="shared" si="3"/>
        <v>34</v>
      </c>
      <c r="B37" s="196" t="s">
        <v>192</v>
      </c>
      <c r="C37" s="28">
        <v>12</v>
      </c>
      <c r="D37" s="34" t="s">
        <v>21</v>
      </c>
      <c r="E37" s="208">
        <v>0</v>
      </c>
      <c r="F37" s="208">
        <v>0</v>
      </c>
      <c r="G37" s="47">
        <f t="shared" si="4"/>
        <v>0</v>
      </c>
      <c r="H37" s="47">
        <f t="shared" si="1"/>
        <v>0</v>
      </c>
    </row>
    <row r="38" spans="1:8" ht="78.75" x14ac:dyDescent="0.25">
      <c r="A38" s="94">
        <f t="shared" si="3"/>
        <v>35</v>
      </c>
      <c r="B38" s="196" t="s">
        <v>194</v>
      </c>
      <c r="C38" s="28">
        <v>5</v>
      </c>
      <c r="D38" s="34" t="s">
        <v>21</v>
      </c>
      <c r="E38" s="208">
        <v>0</v>
      </c>
      <c r="F38" s="208">
        <v>0</v>
      </c>
      <c r="G38" s="47">
        <f t="shared" si="4"/>
        <v>0</v>
      </c>
      <c r="H38" s="47">
        <f t="shared" si="1"/>
        <v>0</v>
      </c>
    </row>
    <row r="39" spans="1:8" ht="200.25" customHeight="1" x14ac:dyDescent="0.25">
      <c r="A39" s="94">
        <f t="shared" si="3"/>
        <v>36</v>
      </c>
      <c r="B39" s="197" t="s">
        <v>197</v>
      </c>
      <c r="C39" s="29">
        <v>1</v>
      </c>
      <c r="D39" s="17" t="s">
        <v>21</v>
      </c>
      <c r="E39" s="216">
        <v>0</v>
      </c>
      <c r="F39" s="216">
        <v>0</v>
      </c>
      <c r="G39" s="49">
        <f t="shared" si="4"/>
        <v>0</v>
      </c>
      <c r="H39" s="49">
        <f t="shared" si="1"/>
        <v>0</v>
      </c>
    </row>
    <row r="40" spans="1:8" ht="177" customHeight="1" x14ac:dyDescent="0.25">
      <c r="A40" s="94">
        <f t="shared" si="3"/>
        <v>37</v>
      </c>
      <c r="B40" s="197" t="s">
        <v>196</v>
      </c>
      <c r="C40" s="28">
        <v>2</v>
      </c>
      <c r="D40" s="16" t="s">
        <v>21</v>
      </c>
      <c r="E40" s="208">
        <v>0</v>
      </c>
      <c r="F40" s="216">
        <v>0</v>
      </c>
      <c r="G40" s="47">
        <f t="shared" si="4"/>
        <v>0</v>
      </c>
      <c r="H40" s="47">
        <f t="shared" si="1"/>
        <v>0</v>
      </c>
    </row>
    <row r="41" spans="1:8" ht="256.5" customHeight="1" x14ac:dyDescent="0.25">
      <c r="A41" s="94">
        <f t="shared" si="3"/>
        <v>38</v>
      </c>
      <c r="B41" s="198" t="s">
        <v>193</v>
      </c>
      <c r="C41" s="29">
        <v>70</v>
      </c>
      <c r="D41" s="34" t="s">
        <v>53</v>
      </c>
      <c r="E41" s="208">
        <v>0</v>
      </c>
      <c r="F41" s="216">
        <v>0</v>
      </c>
      <c r="G41" s="47">
        <f t="shared" si="4"/>
        <v>0</v>
      </c>
      <c r="H41" s="47">
        <f t="shared" si="1"/>
        <v>0</v>
      </c>
    </row>
    <row r="42" spans="1:8" ht="54" customHeight="1" x14ac:dyDescent="0.25">
      <c r="A42" s="94">
        <f t="shared" si="3"/>
        <v>39</v>
      </c>
      <c r="B42" s="186" t="s">
        <v>74</v>
      </c>
      <c r="C42" s="27">
        <v>120</v>
      </c>
      <c r="D42" s="16" t="s">
        <v>53</v>
      </c>
      <c r="E42" s="213">
        <v>0</v>
      </c>
      <c r="F42" s="216">
        <v>0</v>
      </c>
      <c r="G42" s="49">
        <f t="shared" si="4"/>
        <v>0</v>
      </c>
      <c r="H42" s="49">
        <f t="shared" si="1"/>
        <v>0</v>
      </c>
    </row>
    <row r="43" spans="1:8" ht="244.5" customHeight="1" x14ac:dyDescent="0.25">
      <c r="A43" s="94">
        <f t="shared" si="3"/>
        <v>40</v>
      </c>
      <c r="B43" s="199" t="s">
        <v>75</v>
      </c>
      <c r="C43" s="29">
        <v>740</v>
      </c>
      <c r="D43" s="38" t="s">
        <v>53</v>
      </c>
      <c r="E43" s="216">
        <v>0</v>
      </c>
      <c r="F43" s="216">
        <v>0</v>
      </c>
      <c r="G43" s="49">
        <f t="shared" si="4"/>
        <v>0</v>
      </c>
      <c r="H43" s="49">
        <f t="shared" si="1"/>
        <v>0</v>
      </c>
    </row>
    <row r="44" spans="1:8" ht="162.75" customHeight="1" x14ac:dyDescent="0.25">
      <c r="A44" s="94">
        <f t="shared" si="3"/>
        <v>41</v>
      </c>
      <c r="B44" s="200" t="s">
        <v>76</v>
      </c>
      <c r="C44" s="31">
        <v>4</v>
      </c>
      <c r="D44" s="38" t="s">
        <v>21</v>
      </c>
      <c r="E44" s="216">
        <v>0</v>
      </c>
      <c r="F44" s="216">
        <v>0</v>
      </c>
      <c r="G44" s="47">
        <f t="shared" si="4"/>
        <v>0</v>
      </c>
      <c r="H44" s="47">
        <f t="shared" si="1"/>
        <v>0</v>
      </c>
    </row>
    <row r="45" spans="1:8" ht="160.5" customHeight="1" x14ac:dyDescent="0.25">
      <c r="A45" s="94">
        <f t="shared" si="3"/>
        <v>42</v>
      </c>
      <c r="B45" s="200" t="s">
        <v>77</v>
      </c>
      <c r="C45" s="31">
        <v>1</v>
      </c>
      <c r="D45" s="38" t="s">
        <v>21</v>
      </c>
      <c r="E45" s="208">
        <v>0</v>
      </c>
      <c r="F45" s="208">
        <v>0</v>
      </c>
      <c r="G45" s="47">
        <f t="shared" si="4"/>
        <v>0</v>
      </c>
      <c r="H45" s="47">
        <f t="shared" si="1"/>
        <v>0</v>
      </c>
    </row>
    <row r="46" spans="1:8" ht="47.25" x14ac:dyDescent="0.25">
      <c r="A46" s="94">
        <f t="shared" si="3"/>
        <v>43</v>
      </c>
      <c r="B46" s="201" t="s">
        <v>78</v>
      </c>
      <c r="C46" s="22">
        <v>2</v>
      </c>
      <c r="D46" s="34" t="s">
        <v>21</v>
      </c>
      <c r="E46" s="208">
        <v>0</v>
      </c>
      <c r="F46" s="208">
        <v>0</v>
      </c>
      <c r="G46" s="47">
        <f t="shared" si="4"/>
        <v>0</v>
      </c>
      <c r="H46" s="47">
        <f t="shared" si="1"/>
        <v>0</v>
      </c>
    </row>
    <row r="47" spans="1:8" ht="66.75" customHeight="1" x14ac:dyDescent="0.25">
      <c r="A47" s="94">
        <f t="shared" si="3"/>
        <v>44</v>
      </c>
      <c r="B47" s="201" t="s">
        <v>79</v>
      </c>
      <c r="C47" s="22">
        <v>4</v>
      </c>
      <c r="D47" s="34" t="s">
        <v>21</v>
      </c>
      <c r="E47" s="208">
        <v>0</v>
      </c>
      <c r="F47" s="208">
        <v>0</v>
      </c>
      <c r="G47" s="47">
        <f t="shared" si="4"/>
        <v>0</v>
      </c>
      <c r="H47" s="47">
        <f t="shared" si="1"/>
        <v>0</v>
      </c>
    </row>
    <row r="48" spans="1:8" ht="84.75" customHeight="1" x14ac:dyDescent="0.25">
      <c r="A48" s="94">
        <f t="shared" si="3"/>
        <v>45</v>
      </c>
      <c r="B48" s="202" t="s">
        <v>80</v>
      </c>
      <c r="C48" s="32">
        <v>3</v>
      </c>
      <c r="D48" s="40" t="s">
        <v>21</v>
      </c>
      <c r="E48" s="208">
        <v>0</v>
      </c>
      <c r="F48" s="208">
        <v>0</v>
      </c>
      <c r="G48" s="47">
        <f t="shared" si="4"/>
        <v>0</v>
      </c>
      <c r="H48" s="47">
        <f t="shared" si="1"/>
        <v>0</v>
      </c>
    </row>
    <row r="49" spans="1:8" ht="81" customHeight="1" x14ac:dyDescent="0.25">
      <c r="A49" s="94">
        <f t="shared" si="3"/>
        <v>46</v>
      </c>
      <c r="B49" s="202" t="s">
        <v>81</v>
      </c>
      <c r="C49" s="32">
        <v>5</v>
      </c>
      <c r="D49" s="40" t="s">
        <v>21</v>
      </c>
      <c r="E49" s="208">
        <v>0</v>
      </c>
      <c r="F49" s="208">
        <v>0</v>
      </c>
      <c r="G49" s="47">
        <f t="shared" si="4"/>
        <v>0</v>
      </c>
      <c r="H49" s="47">
        <f t="shared" si="1"/>
        <v>0</v>
      </c>
    </row>
    <row r="50" spans="1:8" ht="206.25" customHeight="1" x14ac:dyDescent="0.25">
      <c r="A50" s="94">
        <f t="shared" si="3"/>
        <v>47</v>
      </c>
      <c r="B50" s="203" t="s">
        <v>82</v>
      </c>
      <c r="C50" s="31">
        <v>1</v>
      </c>
      <c r="D50" s="38" t="s">
        <v>21</v>
      </c>
      <c r="E50" s="216">
        <v>0</v>
      </c>
      <c r="F50" s="216">
        <v>0</v>
      </c>
      <c r="G50" s="49">
        <f t="shared" si="4"/>
        <v>0</v>
      </c>
      <c r="H50" s="49">
        <f t="shared" si="1"/>
        <v>0</v>
      </c>
    </row>
    <row r="51" spans="1:8" ht="37.5" customHeight="1" x14ac:dyDescent="0.25">
      <c r="A51" s="94">
        <f t="shared" si="3"/>
        <v>48</v>
      </c>
      <c r="B51" s="195" t="s">
        <v>83</v>
      </c>
      <c r="C51" s="29">
        <v>1</v>
      </c>
      <c r="D51" s="17" t="s">
        <v>21</v>
      </c>
      <c r="E51" s="211">
        <v>0</v>
      </c>
      <c r="F51" s="216">
        <v>0</v>
      </c>
      <c r="G51" s="45">
        <v>0</v>
      </c>
      <c r="H51" s="52">
        <f>ROUND(C51*F51,0)</f>
        <v>0</v>
      </c>
    </row>
    <row r="52" spans="1:8" ht="21" x14ac:dyDescent="0.25">
      <c r="A52" s="13"/>
      <c r="B52" s="136" t="s">
        <v>65</v>
      </c>
      <c r="C52" s="137"/>
      <c r="D52" s="138"/>
      <c r="E52" s="139"/>
      <c r="F52" s="139"/>
      <c r="G52" s="139">
        <f>SUM(G3:G51)</f>
        <v>0</v>
      </c>
      <c r="H52" s="139">
        <f>SUM(H3:H51)</f>
        <v>0</v>
      </c>
    </row>
    <row r="53" spans="1:8" x14ac:dyDescent="0.25">
      <c r="A53" s="14"/>
      <c r="B53" s="14"/>
      <c r="C53" s="33"/>
      <c r="D53" s="18"/>
      <c r="E53" s="46"/>
      <c r="F53" s="46"/>
      <c r="G53" s="46"/>
      <c r="H53" s="46"/>
    </row>
    <row r="54" spans="1:8" s="175" customFormat="1" ht="18.75" x14ac:dyDescent="0.25">
      <c r="A54" s="169"/>
      <c r="B54" s="170"/>
      <c r="C54" s="171"/>
      <c r="D54" s="172"/>
      <c r="E54" s="173"/>
      <c r="F54" s="173"/>
      <c r="G54" s="173"/>
      <c r="H54" s="174"/>
    </row>
    <row r="55" spans="1:8" s="175" customFormat="1" x14ac:dyDescent="0.25">
      <c r="B55" s="176"/>
    </row>
    <row r="56" spans="1:8" s="175" customFormat="1" x14ac:dyDescent="0.25">
      <c r="B56" s="176"/>
    </row>
  </sheetData>
  <phoneticPr fontId="19" type="noConversion"/>
  <printOptions gridLines="1"/>
  <pageMargins left="0.70866141732283472" right="0.70866141732283472" top="0.74803149606299213" bottom="0.74803149606299213" header="0.31496062992125984" footer="0.31496062992125984"/>
  <pageSetup paperSize="9" scale="62"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5AA10-2D45-4D1F-B5DD-55149249167E}">
  <dimension ref="A1:K87"/>
  <sheetViews>
    <sheetView view="pageBreakPreview" zoomScale="60" zoomScaleNormal="110" workbookViewId="0">
      <selection activeCell="F2" sqref="F2:G81"/>
    </sheetView>
  </sheetViews>
  <sheetFormatPr defaultRowHeight="12.75" x14ac:dyDescent="0.25"/>
  <cols>
    <col min="1" max="1" width="4.85546875" style="62" customWidth="1"/>
    <col min="2" max="2" width="7.85546875" style="1" customWidth="1"/>
    <col min="3" max="3" width="37.85546875" style="59" customWidth="1"/>
    <col min="4" max="4" width="6.7109375" style="3" customWidth="1"/>
    <col min="5" max="5" width="6.7109375" style="1" customWidth="1"/>
    <col min="6" max="6" width="14.42578125" style="58" bestFit="1" customWidth="1"/>
    <col min="7" max="7" width="11.5703125" style="58" bestFit="1" customWidth="1"/>
    <col min="8" max="8" width="14.140625" style="58" bestFit="1" customWidth="1"/>
    <col min="9" max="9" width="13.28515625" style="58" bestFit="1" customWidth="1"/>
    <col min="10" max="10" width="15.7109375" style="1" customWidth="1"/>
    <col min="11" max="11" width="13.140625" style="1" bestFit="1" customWidth="1"/>
    <col min="12" max="16384" width="9.140625" style="1"/>
  </cols>
  <sheetData>
    <row r="1" spans="1:9" s="2" customFormat="1" ht="31.5" x14ac:dyDescent="0.25">
      <c r="A1" s="84" t="s">
        <v>3</v>
      </c>
      <c r="B1" s="85"/>
      <c r="C1" s="54" t="s">
        <v>5</v>
      </c>
      <c r="D1" s="182" t="s">
        <v>6</v>
      </c>
      <c r="E1" s="85" t="s">
        <v>7</v>
      </c>
      <c r="F1" s="184" t="s">
        <v>8</v>
      </c>
      <c r="G1" s="184" t="s">
        <v>9</v>
      </c>
      <c r="H1" s="184" t="s">
        <v>10</v>
      </c>
      <c r="I1" s="184" t="s">
        <v>11</v>
      </c>
    </row>
    <row r="2" spans="1:9" ht="78.75" x14ac:dyDescent="0.25">
      <c r="A2" s="81">
        <v>1</v>
      </c>
      <c r="B2" s="16"/>
      <c r="C2" s="41" t="s">
        <v>200</v>
      </c>
      <c r="D2" s="86">
        <v>10</v>
      </c>
      <c r="E2" s="87" t="s">
        <v>53</v>
      </c>
      <c r="F2" s="217">
        <v>0</v>
      </c>
      <c r="G2" s="217">
        <v>0</v>
      </c>
      <c r="H2" s="88">
        <f t="shared" ref="H2:H38" si="0">ROUND(D2*F2, 0)</f>
        <v>0</v>
      </c>
      <c r="I2" s="88">
        <f t="shared" ref="I2:I38" si="1">ROUND(D2*G2, 0)</f>
        <v>0</v>
      </c>
    </row>
    <row r="3" spans="1:9" ht="97.5" customHeight="1" x14ac:dyDescent="0.25">
      <c r="A3" s="81">
        <f>+A2+1</f>
        <v>2</v>
      </c>
      <c r="B3" s="16"/>
      <c r="C3" s="41" t="s">
        <v>201</v>
      </c>
      <c r="D3" s="86">
        <v>20</v>
      </c>
      <c r="E3" s="87" t="s">
        <v>13</v>
      </c>
      <c r="F3" s="217">
        <v>0</v>
      </c>
      <c r="G3" s="217">
        <v>0</v>
      </c>
      <c r="H3" s="88">
        <f t="shared" si="0"/>
        <v>0</v>
      </c>
      <c r="I3" s="88">
        <f t="shared" si="1"/>
        <v>0</v>
      </c>
    </row>
    <row r="4" spans="1:9" ht="111.75" customHeight="1" x14ac:dyDescent="0.25">
      <c r="A4" s="81">
        <f t="shared" ref="A4:A65" si="2">+A3+1</f>
        <v>3</v>
      </c>
      <c r="B4" s="16"/>
      <c r="C4" s="41" t="s">
        <v>202</v>
      </c>
      <c r="D4" s="86">
        <v>400</v>
      </c>
      <c r="E4" s="87" t="s">
        <v>13</v>
      </c>
      <c r="F4" s="217">
        <v>0</v>
      </c>
      <c r="G4" s="217">
        <v>0</v>
      </c>
      <c r="H4" s="88">
        <f t="shared" si="0"/>
        <v>0</v>
      </c>
      <c r="I4" s="88">
        <f>ROUND(D4*G4, 0)</f>
        <v>0</v>
      </c>
    </row>
    <row r="5" spans="1:9" ht="47.25" x14ac:dyDescent="0.25">
      <c r="A5" s="81">
        <f t="shared" si="2"/>
        <v>4</v>
      </c>
      <c r="B5" s="16"/>
      <c r="C5" s="53" t="s">
        <v>203</v>
      </c>
      <c r="D5" s="86">
        <v>25</v>
      </c>
      <c r="E5" s="87" t="s">
        <v>13</v>
      </c>
      <c r="F5" s="217">
        <v>0</v>
      </c>
      <c r="G5" s="217">
        <v>0</v>
      </c>
      <c r="H5" s="88">
        <f t="shared" si="0"/>
        <v>0</v>
      </c>
      <c r="I5" s="88">
        <f t="shared" si="1"/>
        <v>0</v>
      </c>
    </row>
    <row r="6" spans="1:9" ht="84" customHeight="1" x14ac:dyDescent="0.25">
      <c r="A6" s="81">
        <f t="shared" si="2"/>
        <v>5</v>
      </c>
      <c r="B6" s="16"/>
      <c r="C6" s="41" t="s">
        <v>204</v>
      </c>
      <c r="D6" s="86">
        <v>100</v>
      </c>
      <c r="E6" s="87" t="s">
        <v>13</v>
      </c>
      <c r="F6" s="217">
        <v>0</v>
      </c>
      <c r="G6" s="217">
        <v>0</v>
      </c>
      <c r="H6" s="88">
        <f t="shared" si="0"/>
        <v>0</v>
      </c>
      <c r="I6" s="88">
        <f t="shared" si="1"/>
        <v>0</v>
      </c>
    </row>
    <row r="7" spans="1:9" ht="63" x14ac:dyDescent="0.25">
      <c r="A7" s="81">
        <f t="shared" si="2"/>
        <v>6</v>
      </c>
      <c r="B7" s="16"/>
      <c r="C7" s="53" t="s">
        <v>205</v>
      </c>
      <c r="D7" s="86">
        <v>100</v>
      </c>
      <c r="E7" s="87" t="s">
        <v>13</v>
      </c>
      <c r="F7" s="217">
        <v>0</v>
      </c>
      <c r="G7" s="217">
        <v>0</v>
      </c>
      <c r="H7" s="88">
        <f t="shared" si="0"/>
        <v>0</v>
      </c>
      <c r="I7" s="88">
        <f t="shared" si="1"/>
        <v>0</v>
      </c>
    </row>
    <row r="8" spans="1:9" ht="48.75" customHeight="1" x14ac:dyDescent="0.25">
      <c r="A8" s="81">
        <f t="shared" si="2"/>
        <v>7</v>
      </c>
      <c r="B8" s="16"/>
      <c r="C8" s="53" t="s">
        <v>206</v>
      </c>
      <c r="D8" s="86">
        <v>6</v>
      </c>
      <c r="E8" s="87" t="s">
        <v>21</v>
      </c>
      <c r="F8" s="217">
        <v>0</v>
      </c>
      <c r="G8" s="217">
        <v>0</v>
      </c>
      <c r="H8" s="88">
        <f t="shared" si="0"/>
        <v>0</v>
      </c>
      <c r="I8" s="88">
        <f t="shared" si="1"/>
        <v>0</v>
      </c>
    </row>
    <row r="9" spans="1:9" ht="144" customHeight="1" x14ac:dyDescent="0.25">
      <c r="A9" s="81">
        <f t="shared" si="2"/>
        <v>8</v>
      </c>
      <c r="B9" s="16"/>
      <c r="C9" s="55" t="s">
        <v>207</v>
      </c>
      <c r="D9" s="86">
        <v>50</v>
      </c>
      <c r="E9" s="87" t="s">
        <v>13</v>
      </c>
      <c r="F9" s="217">
        <v>0</v>
      </c>
      <c r="G9" s="217">
        <v>0</v>
      </c>
      <c r="H9" s="88">
        <f t="shared" si="0"/>
        <v>0</v>
      </c>
      <c r="I9" s="88">
        <f t="shared" si="1"/>
        <v>0</v>
      </c>
    </row>
    <row r="10" spans="1:9" ht="159" customHeight="1" x14ac:dyDescent="0.25">
      <c r="A10" s="81">
        <f t="shared" si="2"/>
        <v>9</v>
      </c>
      <c r="B10" s="16"/>
      <c r="C10" s="53" t="s">
        <v>208</v>
      </c>
      <c r="D10" s="86">
        <v>20</v>
      </c>
      <c r="E10" s="87" t="s">
        <v>13</v>
      </c>
      <c r="F10" s="217">
        <v>0</v>
      </c>
      <c r="G10" s="217">
        <v>0</v>
      </c>
      <c r="H10" s="88">
        <f t="shared" si="0"/>
        <v>0</v>
      </c>
      <c r="I10" s="88">
        <f t="shared" si="1"/>
        <v>0</v>
      </c>
    </row>
    <row r="11" spans="1:9" ht="31.5" x14ac:dyDescent="0.25">
      <c r="A11" s="81">
        <f t="shared" si="2"/>
        <v>10</v>
      </c>
      <c r="B11" s="16"/>
      <c r="C11" s="53" t="s">
        <v>209</v>
      </c>
      <c r="D11" s="86">
        <v>20</v>
      </c>
      <c r="E11" s="87" t="s">
        <v>13</v>
      </c>
      <c r="F11" s="217">
        <v>0</v>
      </c>
      <c r="G11" s="217">
        <v>0</v>
      </c>
      <c r="H11" s="88">
        <f t="shared" si="0"/>
        <v>0</v>
      </c>
      <c r="I11" s="88">
        <f t="shared" si="1"/>
        <v>0</v>
      </c>
    </row>
    <row r="12" spans="1:9" ht="31.5" x14ac:dyDescent="0.25">
      <c r="A12" s="81">
        <f t="shared" si="2"/>
        <v>11</v>
      </c>
      <c r="B12" s="16"/>
      <c r="C12" s="53" t="s">
        <v>210</v>
      </c>
      <c r="D12" s="86">
        <v>1</v>
      </c>
      <c r="E12" s="87" t="s">
        <v>13</v>
      </c>
      <c r="F12" s="217">
        <v>0</v>
      </c>
      <c r="G12" s="217">
        <v>0</v>
      </c>
      <c r="H12" s="88">
        <f t="shared" si="0"/>
        <v>0</v>
      </c>
      <c r="I12" s="88">
        <f t="shared" si="1"/>
        <v>0</v>
      </c>
    </row>
    <row r="13" spans="1:9" ht="175.5" customHeight="1" x14ac:dyDescent="0.25">
      <c r="A13" s="81">
        <f t="shared" si="2"/>
        <v>12</v>
      </c>
      <c r="B13" s="16"/>
      <c r="C13" s="55" t="s">
        <v>211</v>
      </c>
      <c r="D13" s="86">
        <v>3</v>
      </c>
      <c r="E13" s="87" t="s">
        <v>13</v>
      </c>
      <c r="F13" s="217">
        <v>0</v>
      </c>
      <c r="G13" s="217">
        <v>0</v>
      </c>
      <c r="H13" s="88">
        <f t="shared" si="0"/>
        <v>0</v>
      </c>
      <c r="I13" s="88">
        <f t="shared" si="1"/>
        <v>0</v>
      </c>
    </row>
    <row r="14" spans="1:9" ht="177" customHeight="1" x14ac:dyDescent="0.25">
      <c r="A14" s="81">
        <f t="shared" si="2"/>
        <v>13</v>
      </c>
      <c r="B14" s="16"/>
      <c r="C14" s="53" t="s">
        <v>212</v>
      </c>
      <c r="D14" s="86">
        <v>760</v>
      </c>
      <c r="E14" s="87" t="s">
        <v>13</v>
      </c>
      <c r="F14" s="217">
        <v>0</v>
      </c>
      <c r="G14" s="217">
        <v>0</v>
      </c>
      <c r="H14" s="88">
        <f t="shared" si="0"/>
        <v>0</v>
      </c>
      <c r="I14" s="88">
        <f t="shared" si="1"/>
        <v>0</v>
      </c>
    </row>
    <row r="15" spans="1:9" ht="63" x14ac:dyDescent="0.25">
      <c r="A15" s="81">
        <f t="shared" si="2"/>
        <v>14</v>
      </c>
      <c r="B15" s="16"/>
      <c r="C15" s="53" t="s">
        <v>213</v>
      </c>
      <c r="D15" s="86">
        <v>92</v>
      </c>
      <c r="E15" s="87" t="s">
        <v>13</v>
      </c>
      <c r="F15" s="217">
        <v>0</v>
      </c>
      <c r="G15" s="217">
        <v>0</v>
      </c>
      <c r="H15" s="88">
        <f t="shared" si="0"/>
        <v>0</v>
      </c>
      <c r="I15" s="88">
        <f t="shared" si="1"/>
        <v>0</v>
      </c>
    </row>
    <row r="16" spans="1:9" ht="63" x14ac:dyDescent="0.25">
      <c r="A16" s="81">
        <f t="shared" si="2"/>
        <v>15</v>
      </c>
      <c r="B16" s="16"/>
      <c r="C16" s="53" t="s">
        <v>214</v>
      </c>
      <c r="D16" s="86">
        <v>86</v>
      </c>
      <c r="E16" s="87" t="s">
        <v>13</v>
      </c>
      <c r="F16" s="217">
        <v>0</v>
      </c>
      <c r="G16" s="217">
        <v>0</v>
      </c>
      <c r="H16" s="88">
        <f t="shared" si="0"/>
        <v>0</v>
      </c>
      <c r="I16" s="88">
        <f t="shared" si="1"/>
        <v>0</v>
      </c>
    </row>
    <row r="17" spans="1:9" ht="63" x14ac:dyDescent="0.25">
      <c r="A17" s="81">
        <f t="shared" si="2"/>
        <v>16</v>
      </c>
      <c r="B17" s="16"/>
      <c r="C17" s="53" t="s">
        <v>215</v>
      </c>
      <c r="D17" s="86">
        <v>54</v>
      </c>
      <c r="E17" s="87" t="s">
        <v>13</v>
      </c>
      <c r="F17" s="217">
        <v>0</v>
      </c>
      <c r="G17" s="217">
        <v>0</v>
      </c>
      <c r="H17" s="88">
        <f t="shared" si="0"/>
        <v>0</v>
      </c>
      <c r="I17" s="88">
        <f t="shared" si="1"/>
        <v>0</v>
      </c>
    </row>
    <row r="18" spans="1:9" ht="63" x14ac:dyDescent="0.25">
      <c r="A18" s="81">
        <f t="shared" si="2"/>
        <v>17</v>
      </c>
      <c r="B18" s="16"/>
      <c r="C18" s="53" t="s">
        <v>216</v>
      </c>
      <c r="D18" s="86">
        <v>10</v>
      </c>
      <c r="E18" s="87" t="s">
        <v>21</v>
      </c>
      <c r="F18" s="217">
        <v>0</v>
      </c>
      <c r="G18" s="217">
        <v>0</v>
      </c>
      <c r="H18" s="88">
        <f t="shared" si="0"/>
        <v>0</v>
      </c>
      <c r="I18" s="88">
        <f t="shared" si="1"/>
        <v>0</v>
      </c>
    </row>
    <row r="19" spans="1:9" ht="47.25" x14ac:dyDescent="0.25">
      <c r="A19" s="81">
        <f t="shared" si="2"/>
        <v>18</v>
      </c>
      <c r="B19" s="16"/>
      <c r="C19" s="53" t="s">
        <v>107</v>
      </c>
      <c r="D19" s="86">
        <v>10</v>
      </c>
      <c r="E19" s="87" t="s">
        <v>21</v>
      </c>
      <c r="F19" s="217">
        <v>0</v>
      </c>
      <c r="G19" s="217">
        <v>0</v>
      </c>
      <c r="H19" s="88">
        <f t="shared" si="0"/>
        <v>0</v>
      </c>
      <c r="I19" s="88">
        <f t="shared" si="1"/>
        <v>0</v>
      </c>
    </row>
    <row r="20" spans="1:9" ht="31.5" x14ac:dyDescent="0.25">
      <c r="A20" s="81">
        <f t="shared" si="2"/>
        <v>19</v>
      </c>
      <c r="B20" s="16"/>
      <c r="C20" s="53" t="s">
        <v>106</v>
      </c>
      <c r="D20" s="86">
        <v>10</v>
      </c>
      <c r="E20" s="87" t="s">
        <v>21</v>
      </c>
      <c r="F20" s="217">
        <v>0</v>
      </c>
      <c r="G20" s="217">
        <v>0</v>
      </c>
      <c r="H20" s="88">
        <f t="shared" si="0"/>
        <v>0</v>
      </c>
      <c r="I20" s="88">
        <f t="shared" si="1"/>
        <v>0</v>
      </c>
    </row>
    <row r="21" spans="1:9" ht="31.5" x14ac:dyDescent="0.25">
      <c r="A21" s="81">
        <f t="shared" si="2"/>
        <v>20</v>
      </c>
      <c r="B21" s="16"/>
      <c r="C21" s="53" t="s">
        <v>105</v>
      </c>
      <c r="D21" s="86">
        <v>2</v>
      </c>
      <c r="E21" s="87" t="s">
        <v>21</v>
      </c>
      <c r="F21" s="217">
        <v>0</v>
      </c>
      <c r="G21" s="217">
        <v>0</v>
      </c>
      <c r="H21" s="88">
        <f t="shared" si="0"/>
        <v>0</v>
      </c>
      <c r="I21" s="88">
        <f t="shared" si="1"/>
        <v>0</v>
      </c>
    </row>
    <row r="22" spans="1:9" ht="34.5" customHeight="1" x14ac:dyDescent="0.25">
      <c r="A22" s="81">
        <f t="shared" si="2"/>
        <v>21</v>
      </c>
      <c r="B22" s="16"/>
      <c r="C22" s="53" t="s">
        <v>104</v>
      </c>
      <c r="D22" s="86">
        <v>5</v>
      </c>
      <c r="E22" s="87" t="s">
        <v>21</v>
      </c>
      <c r="F22" s="217">
        <v>0</v>
      </c>
      <c r="G22" s="217">
        <v>0</v>
      </c>
      <c r="H22" s="88">
        <f t="shared" si="0"/>
        <v>0</v>
      </c>
      <c r="I22" s="88">
        <f t="shared" si="1"/>
        <v>0</v>
      </c>
    </row>
    <row r="23" spans="1:9" ht="31.5" x14ac:dyDescent="0.25">
      <c r="A23" s="81">
        <f t="shared" si="2"/>
        <v>22</v>
      </c>
      <c r="B23" s="16"/>
      <c r="C23" s="53" t="s">
        <v>103</v>
      </c>
      <c r="D23" s="86">
        <v>5</v>
      </c>
      <c r="E23" s="87" t="s">
        <v>21</v>
      </c>
      <c r="F23" s="217">
        <v>0</v>
      </c>
      <c r="G23" s="217">
        <v>0</v>
      </c>
      <c r="H23" s="88">
        <f t="shared" si="0"/>
        <v>0</v>
      </c>
      <c r="I23" s="88">
        <f t="shared" si="1"/>
        <v>0</v>
      </c>
    </row>
    <row r="24" spans="1:9" ht="31.5" x14ac:dyDescent="0.25">
      <c r="A24" s="81">
        <f t="shared" si="2"/>
        <v>23</v>
      </c>
      <c r="B24" s="16"/>
      <c r="C24" s="53" t="s">
        <v>102</v>
      </c>
      <c r="D24" s="86">
        <v>3</v>
      </c>
      <c r="E24" s="87" t="s">
        <v>21</v>
      </c>
      <c r="F24" s="217">
        <v>0</v>
      </c>
      <c r="G24" s="217">
        <v>0</v>
      </c>
      <c r="H24" s="88">
        <f t="shared" si="0"/>
        <v>0</v>
      </c>
      <c r="I24" s="88">
        <f t="shared" si="1"/>
        <v>0</v>
      </c>
    </row>
    <row r="25" spans="1:9" ht="45.75" customHeight="1" x14ac:dyDescent="0.25">
      <c r="A25" s="81">
        <f t="shared" si="2"/>
        <v>24</v>
      </c>
      <c r="B25" s="16"/>
      <c r="C25" s="53" t="s">
        <v>101</v>
      </c>
      <c r="D25" s="86">
        <v>1</v>
      </c>
      <c r="E25" s="87" t="s">
        <v>21</v>
      </c>
      <c r="F25" s="217">
        <v>0</v>
      </c>
      <c r="G25" s="217">
        <v>0</v>
      </c>
      <c r="H25" s="88">
        <f t="shared" si="0"/>
        <v>0</v>
      </c>
      <c r="I25" s="88">
        <f t="shared" si="1"/>
        <v>0</v>
      </c>
    </row>
    <row r="26" spans="1:9" ht="65.25" customHeight="1" x14ac:dyDescent="0.25">
      <c r="A26" s="81">
        <f t="shared" si="2"/>
        <v>25</v>
      </c>
      <c r="B26" s="16"/>
      <c r="C26" s="53" t="s">
        <v>100</v>
      </c>
      <c r="D26" s="86">
        <v>1</v>
      </c>
      <c r="E26" s="87" t="s">
        <v>21</v>
      </c>
      <c r="F26" s="217">
        <v>0</v>
      </c>
      <c r="G26" s="217">
        <v>0</v>
      </c>
      <c r="H26" s="88">
        <f t="shared" si="0"/>
        <v>0</v>
      </c>
      <c r="I26" s="88">
        <f t="shared" si="1"/>
        <v>0</v>
      </c>
    </row>
    <row r="27" spans="1:9" ht="64.5" customHeight="1" x14ac:dyDescent="0.25">
      <c r="A27" s="81">
        <f t="shared" si="2"/>
        <v>26</v>
      </c>
      <c r="B27" s="16"/>
      <c r="C27" s="53" t="s">
        <v>99</v>
      </c>
      <c r="D27" s="86">
        <v>1</v>
      </c>
      <c r="E27" s="87" t="s">
        <v>21</v>
      </c>
      <c r="F27" s="217">
        <v>0</v>
      </c>
      <c r="G27" s="217">
        <v>0</v>
      </c>
      <c r="H27" s="88">
        <f t="shared" si="0"/>
        <v>0</v>
      </c>
      <c r="I27" s="88">
        <f t="shared" si="1"/>
        <v>0</v>
      </c>
    </row>
    <row r="28" spans="1:9" ht="63.75" customHeight="1" x14ac:dyDescent="0.25">
      <c r="A28" s="81">
        <f t="shared" si="2"/>
        <v>27</v>
      </c>
      <c r="B28" s="16"/>
      <c r="C28" s="53" t="s">
        <v>98</v>
      </c>
      <c r="D28" s="86">
        <v>1</v>
      </c>
      <c r="E28" s="87" t="s">
        <v>21</v>
      </c>
      <c r="F28" s="217">
        <v>0</v>
      </c>
      <c r="G28" s="217">
        <v>0</v>
      </c>
      <c r="H28" s="88">
        <f t="shared" si="0"/>
        <v>0</v>
      </c>
      <c r="I28" s="88">
        <f t="shared" si="1"/>
        <v>0</v>
      </c>
    </row>
    <row r="29" spans="1:9" ht="49.5" customHeight="1" x14ac:dyDescent="0.25">
      <c r="A29" s="81">
        <f t="shared" si="2"/>
        <v>28</v>
      </c>
      <c r="B29" s="16"/>
      <c r="C29" s="53" t="s">
        <v>97</v>
      </c>
      <c r="D29" s="86">
        <v>1</v>
      </c>
      <c r="E29" s="87" t="s">
        <v>21</v>
      </c>
      <c r="F29" s="217">
        <v>0</v>
      </c>
      <c r="G29" s="217">
        <v>0</v>
      </c>
      <c r="H29" s="88">
        <f t="shared" si="0"/>
        <v>0</v>
      </c>
      <c r="I29" s="88">
        <f t="shared" si="1"/>
        <v>0</v>
      </c>
    </row>
    <row r="30" spans="1:9" ht="66.75" customHeight="1" x14ac:dyDescent="0.25">
      <c r="A30" s="81">
        <f t="shared" si="2"/>
        <v>29</v>
      </c>
      <c r="B30" s="16"/>
      <c r="C30" s="53" t="s">
        <v>96</v>
      </c>
      <c r="D30" s="86">
        <v>1</v>
      </c>
      <c r="E30" s="87" t="s">
        <v>21</v>
      </c>
      <c r="F30" s="217">
        <v>0</v>
      </c>
      <c r="G30" s="217">
        <v>0</v>
      </c>
      <c r="H30" s="88">
        <f t="shared" si="0"/>
        <v>0</v>
      </c>
      <c r="I30" s="88">
        <f t="shared" si="1"/>
        <v>0</v>
      </c>
    </row>
    <row r="31" spans="1:9" ht="63.75" customHeight="1" x14ac:dyDescent="0.25">
      <c r="A31" s="81">
        <f t="shared" si="2"/>
        <v>30</v>
      </c>
      <c r="B31" s="16"/>
      <c r="C31" s="53" t="s">
        <v>95</v>
      </c>
      <c r="D31" s="86">
        <v>1</v>
      </c>
      <c r="E31" s="87" t="s">
        <v>21</v>
      </c>
      <c r="F31" s="217">
        <v>0</v>
      </c>
      <c r="G31" s="217">
        <v>0</v>
      </c>
      <c r="H31" s="88">
        <f t="shared" si="0"/>
        <v>0</v>
      </c>
      <c r="I31" s="88">
        <f t="shared" si="1"/>
        <v>0</v>
      </c>
    </row>
    <row r="32" spans="1:9" ht="144.75" customHeight="1" x14ac:dyDescent="0.25">
      <c r="A32" s="81">
        <f t="shared" si="2"/>
        <v>31</v>
      </c>
      <c r="B32" s="16"/>
      <c r="C32" s="53" t="s">
        <v>217</v>
      </c>
      <c r="D32" s="86">
        <v>2</v>
      </c>
      <c r="E32" s="87" t="s">
        <v>21</v>
      </c>
      <c r="F32" s="217">
        <v>0</v>
      </c>
      <c r="G32" s="217">
        <v>0</v>
      </c>
      <c r="H32" s="88">
        <v>0</v>
      </c>
      <c r="I32" s="88">
        <f t="shared" si="1"/>
        <v>0</v>
      </c>
    </row>
    <row r="33" spans="1:9" ht="31.5" x14ac:dyDescent="0.25">
      <c r="A33" s="81">
        <f t="shared" si="2"/>
        <v>32</v>
      </c>
      <c r="B33" s="16"/>
      <c r="C33" s="53" t="s">
        <v>218</v>
      </c>
      <c r="D33" s="86">
        <v>1</v>
      </c>
      <c r="E33" s="87" t="s">
        <v>21</v>
      </c>
      <c r="F33" s="218">
        <v>0</v>
      </c>
      <c r="G33" s="218">
        <v>0</v>
      </c>
      <c r="H33" s="88">
        <f t="shared" si="0"/>
        <v>0</v>
      </c>
      <c r="I33" s="88">
        <f t="shared" si="1"/>
        <v>0</v>
      </c>
    </row>
    <row r="34" spans="1:9" ht="78.75" customHeight="1" x14ac:dyDescent="0.25">
      <c r="A34" s="81">
        <f t="shared" si="2"/>
        <v>33</v>
      </c>
      <c r="B34" s="16"/>
      <c r="C34" s="53" t="s">
        <v>219</v>
      </c>
      <c r="D34" s="86">
        <v>2</v>
      </c>
      <c r="E34" s="87" t="s">
        <v>21</v>
      </c>
      <c r="F34" s="217">
        <v>0</v>
      </c>
      <c r="G34" s="217">
        <v>0</v>
      </c>
      <c r="H34" s="88">
        <f t="shared" si="0"/>
        <v>0</v>
      </c>
      <c r="I34" s="88">
        <f t="shared" si="1"/>
        <v>0</v>
      </c>
    </row>
    <row r="35" spans="1:9" ht="82.5" customHeight="1" x14ac:dyDescent="0.25">
      <c r="A35" s="81">
        <f t="shared" si="2"/>
        <v>34</v>
      </c>
      <c r="B35" s="16"/>
      <c r="C35" s="53" t="s">
        <v>220</v>
      </c>
      <c r="D35" s="86">
        <v>2</v>
      </c>
      <c r="E35" s="87" t="s">
        <v>21</v>
      </c>
      <c r="F35" s="217">
        <v>0</v>
      </c>
      <c r="G35" s="217">
        <v>0</v>
      </c>
      <c r="H35" s="88">
        <f t="shared" si="0"/>
        <v>0</v>
      </c>
      <c r="I35" s="88">
        <f t="shared" si="1"/>
        <v>0</v>
      </c>
    </row>
    <row r="36" spans="1:9" ht="78.75" customHeight="1" x14ac:dyDescent="0.25">
      <c r="A36" s="81">
        <f t="shared" si="2"/>
        <v>35</v>
      </c>
      <c r="B36" s="16"/>
      <c r="C36" s="53" t="s">
        <v>221</v>
      </c>
      <c r="D36" s="86">
        <v>1</v>
      </c>
      <c r="E36" s="87" t="s">
        <v>21</v>
      </c>
      <c r="F36" s="217">
        <v>0</v>
      </c>
      <c r="G36" s="217">
        <v>0</v>
      </c>
      <c r="H36" s="88">
        <f t="shared" si="0"/>
        <v>0</v>
      </c>
      <c r="I36" s="88">
        <f t="shared" si="1"/>
        <v>0</v>
      </c>
    </row>
    <row r="37" spans="1:9" ht="61.5" customHeight="1" x14ac:dyDescent="0.25">
      <c r="A37" s="81">
        <f t="shared" si="2"/>
        <v>36</v>
      </c>
      <c r="B37" s="16"/>
      <c r="C37" s="53" t="s">
        <v>222</v>
      </c>
      <c r="D37" s="86">
        <v>1</v>
      </c>
      <c r="E37" s="87" t="s">
        <v>21</v>
      </c>
      <c r="F37" s="217">
        <v>0</v>
      </c>
      <c r="G37" s="217">
        <v>0</v>
      </c>
      <c r="H37" s="88">
        <f t="shared" si="0"/>
        <v>0</v>
      </c>
      <c r="I37" s="88">
        <f t="shared" si="1"/>
        <v>0</v>
      </c>
    </row>
    <row r="38" spans="1:9" ht="65.25" customHeight="1" x14ac:dyDescent="0.25">
      <c r="A38" s="81">
        <f t="shared" si="2"/>
        <v>37</v>
      </c>
      <c r="B38" s="16"/>
      <c r="C38" s="53" t="s">
        <v>223</v>
      </c>
      <c r="D38" s="86">
        <v>2</v>
      </c>
      <c r="E38" s="87" t="s">
        <v>21</v>
      </c>
      <c r="F38" s="217">
        <v>0</v>
      </c>
      <c r="G38" s="217">
        <v>0</v>
      </c>
      <c r="H38" s="88">
        <f t="shared" si="0"/>
        <v>0</v>
      </c>
      <c r="I38" s="88">
        <f t="shared" si="1"/>
        <v>0</v>
      </c>
    </row>
    <row r="39" spans="1:9" ht="81" customHeight="1" x14ac:dyDescent="0.25">
      <c r="A39" s="81">
        <f t="shared" si="2"/>
        <v>38</v>
      </c>
      <c r="B39" s="16"/>
      <c r="C39" s="53" t="s">
        <v>224</v>
      </c>
      <c r="D39" s="86"/>
      <c r="E39" s="87"/>
      <c r="F39" s="217"/>
      <c r="G39" s="217"/>
      <c r="H39" s="88"/>
      <c r="I39" s="88"/>
    </row>
    <row r="40" spans="1:9" ht="15.75" x14ac:dyDescent="0.25">
      <c r="A40" s="81">
        <f t="shared" si="2"/>
        <v>39</v>
      </c>
      <c r="B40" s="16"/>
      <c r="C40" s="53" t="s">
        <v>110</v>
      </c>
      <c r="D40" s="86">
        <v>1</v>
      </c>
      <c r="E40" s="87" t="s">
        <v>21</v>
      </c>
      <c r="F40" s="217">
        <v>0</v>
      </c>
      <c r="G40" s="217">
        <v>0</v>
      </c>
      <c r="H40" s="88">
        <f>ROUND(D40*F40, 0)</f>
        <v>0</v>
      </c>
      <c r="I40" s="88">
        <f>ROUND(D40*G40, 0)</f>
        <v>0</v>
      </c>
    </row>
    <row r="41" spans="1:9" ht="15.75" x14ac:dyDescent="0.25">
      <c r="A41" s="81">
        <f t="shared" si="2"/>
        <v>40</v>
      </c>
      <c r="B41" s="16"/>
      <c r="C41" s="53" t="s">
        <v>109</v>
      </c>
      <c r="D41" s="86">
        <v>1</v>
      </c>
      <c r="E41" s="87" t="s">
        <v>21</v>
      </c>
      <c r="F41" s="217">
        <v>0</v>
      </c>
      <c r="G41" s="217">
        <v>0</v>
      </c>
      <c r="H41" s="88">
        <f>ROUND(D41*F41, 0)</f>
        <v>0</v>
      </c>
      <c r="I41" s="88">
        <f>ROUND(D41*G41, 0)</f>
        <v>0</v>
      </c>
    </row>
    <row r="42" spans="1:9" ht="15.75" x14ac:dyDescent="0.25">
      <c r="A42" s="81">
        <f t="shared" si="2"/>
        <v>41</v>
      </c>
      <c r="B42" s="16"/>
      <c r="C42" s="53" t="s">
        <v>109</v>
      </c>
      <c r="D42" s="86">
        <v>1</v>
      </c>
      <c r="E42" s="87" t="s">
        <v>21</v>
      </c>
      <c r="F42" s="217">
        <v>0</v>
      </c>
      <c r="G42" s="217">
        <v>0</v>
      </c>
      <c r="H42" s="88">
        <f>ROUND(D42*F42, 0)</f>
        <v>0</v>
      </c>
      <c r="I42" s="88">
        <f>ROUND(D42*G42, 0)</f>
        <v>0</v>
      </c>
    </row>
    <row r="43" spans="1:9" ht="15.75" x14ac:dyDescent="0.25">
      <c r="A43" s="81">
        <f t="shared" si="2"/>
        <v>42</v>
      </c>
      <c r="B43" s="16"/>
      <c r="C43" s="53" t="s">
        <v>111</v>
      </c>
      <c r="D43" s="86">
        <v>1</v>
      </c>
      <c r="E43" s="87" t="s">
        <v>21</v>
      </c>
      <c r="F43" s="217">
        <v>0</v>
      </c>
      <c r="G43" s="217">
        <v>0</v>
      </c>
      <c r="H43" s="88">
        <f>ROUND(D43*F43, 0)</f>
        <v>0</v>
      </c>
      <c r="I43" s="88">
        <f>ROUND(D43*G43, 0)</f>
        <v>0</v>
      </c>
    </row>
    <row r="44" spans="1:9" ht="81.75" customHeight="1" x14ac:dyDescent="0.25">
      <c r="A44" s="81">
        <f t="shared" si="2"/>
        <v>43</v>
      </c>
      <c r="B44" s="16"/>
      <c r="C44" s="53" t="s">
        <v>225</v>
      </c>
      <c r="D44" s="86"/>
      <c r="E44" s="87"/>
      <c r="F44" s="217"/>
      <c r="G44" s="217"/>
      <c r="H44" s="88"/>
      <c r="I44" s="88"/>
    </row>
    <row r="45" spans="1:9" ht="15.75" x14ac:dyDescent="0.25">
      <c r="A45" s="81">
        <f t="shared" si="2"/>
        <v>44</v>
      </c>
      <c r="B45" s="16"/>
      <c r="C45" s="53" t="s">
        <v>112</v>
      </c>
      <c r="D45" s="86">
        <v>1</v>
      </c>
      <c r="E45" s="87" t="s">
        <v>21</v>
      </c>
      <c r="F45" s="217">
        <v>0</v>
      </c>
      <c r="G45" s="217">
        <v>0</v>
      </c>
      <c r="H45" s="88">
        <f t="shared" ref="H45:H50" si="3">ROUND(D45*F45, 0)</f>
        <v>0</v>
      </c>
      <c r="I45" s="88">
        <f t="shared" ref="I45:I50" si="4">ROUND(D45*G45, 0)</f>
        <v>0</v>
      </c>
    </row>
    <row r="46" spans="1:9" ht="15.75" x14ac:dyDescent="0.25">
      <c r="A46" s="81">
        <f t="shared" si="2"/>
        <v>45</v>
      </c>
      <c r="B46" s="16"/>
      <c r="C46" s="53" t="s">
        <v>113</v>
      </c>
      <c r="D46" s="86">
        <v>1</v>
      </c>
      <c r="E46" s="87" t="s">
        <v>21</v>
      </c>
      <c r="F46" s="217">
        <v>0</v>
      </c>
      <c r="G46" s="217">
        <v>0</v>
      </c>
      <c r="H46" s="88">
        <f t="shared" si="3"/>
        <v>0</v>
      </c>
      <c r="I46" s="88">
        <f t="shared" si="4"/>
        <v>0</v>
      </c>
    </row>
    <row r="47" spans="1:9" ht="15.75" x14ac:dyDescent="0.25">
      <c r="A47" s="81">
        <f t="shared" si="2"/>
        <v>46</v>
      </c>
      <c r="B47" s="16"/>
      <c r="C47" s="53" t="s">
        <v>114</v>
      </c>
      <c r="D47" s="86">
        <v>1</v>
      </c>
      <c r="E47" s="87" t="s">
        <v>21</v>
      </c>
      <c r="F47" s="217">
        <v>0</v>
      </c>
      <c r="G47" s="217">
        <v>0</v>
      </c>
      <c r="H47" s="88">
        <f t="shared" si="3"/>
        <v>0</v>
      </c>
      <c r="I47" s="88">
        <f t="shared" si="4"/>
        <v>0</v>
      </c>
    </row>
    <row r="48" spans="1:9" ht="15.75" x14ac:dyDescent="0.25">
      <c r="A48" s="81">
        <f t="shared" si="2"/>
        <v>47</v>
      </c>
      <c r="B48" s="16"/>
      <c r="C48" s="53" t="s">
        <v>115</v>
      </c>
      <c r="D48" s="86">
        <v>1</v>
      </c>
      <c r="E48" s="87" t="s">
        <v>21</v>
      </c>
      <c r="F48" s="217">
        <v>0</v>
      </c>
      <c r="G48" s="217">
        <v>0</v>
      </c>
      <c r="H48" s="88">
        <f t="shared" si="3"/>
        <v>0</v>
      </c>
      <c r="I48" s="88">
        <f t="shared" si="4"/>
        <v>0</v>
      </c>
    </row>
    <row r="49" spans="1:9" ht="15.75" x14ac:dyDescent="0.25">
      <c r="A49" s="81">
        <f t="shared" si="2"/>
        <v>48</v>
      </c>
      <c r="B49" s="16"/>
      <c r="C49" s="53" t="s">
        <v>116</v>
      </c>
      <c r="D49" s="86">
        <v>1</v>
      </c>
      <c r="E49" s="87" t="s">
        <v>21</v>
      </c>
      <c r="F49" s="217">
        <v>0</v>
      </c>
      <c r="G49" s="217">
        <v>0</v>
      </c>
      <c r="H49" s="88">
        <f t="shared" si="3"/>
        <v>0</v>
      </c>
      <c r="I49" s="88">
        <f t="shared" si="4"/>
        <v>0</v>
      </c>
    </row>
    <row r="50" spans="1:9" ht="15.75" x14ac:dyDescent="0.25">
      <c r="A50" s="81">
        <f t="shared" si="2"/>
        <v>49</v>
      </c>
      <c r="B50" s="16"/>
      <c r="C50" s="53" t="s">
        <v>111</v>
      </c>
      <c r="D50" s="86">
        <v>1</v>
      </c>
      <c r="E50" s="87" t="s">
        <v>21</v>
      </c>
      <c r="F50" s="217">
        <v>0</v>
      </c>
      <c r="G50" s="217">
        <v>0</v>
      </c>
      <c r="H50" s="88">
        <f t="shared" si="3"/>
        <v>0</v>
      </c>
      <c r="I50" s="88">
        <f t="shared" si="4"/>
        <v>0</v>
      </c>
    </row>
    <row r="51" spans="1:9" ht="108.75" customHeight="1" x14ac:dyDescent="0.25">
      <c r="A51" s="81">
        <f t="shared" si="2"/>
        <v>50</v>
      </c>
      <c r="B51" s="16"/>
      <c r="C51" s="53" t="s">
        <v>226</v>
      </c>
      <c r="D51" s="86">
        <v>4</v>
      </c>
      <c r="E51" s="87" t="s">
        <v>21</v>
      </c>
      <c r="F51" s="217">
        <v>0</v>
      </c>
      <c r="G51" s="217">
        <v>0</v>
      </c>
      <c r="H51" s="88">
        <f t="shared" ref="H51:H65" si="5">ROUND(D51*F51, 0)</f>
        <v>0</v>
      </c>
      <c r="I51" s="88">
        <f t="shared" ref="I51:I65" si="6">ROUND(D51*G51, 0)</f>
        <v>0</v>
      </c>
    </row>
    <row r="52" spans="1:9" ht="82.5" customHeight="1" x14ac:dyDescent="0.25">
      <c r="A52" s="81">
        <f t="shared" si="2"/>
        <v>51</v>
      </c>
      <c r="B52" s="16"/>
      <c r="C52" s="41" t="s">
        <v>227</v>
      </c>
      <c r="D52" s="86">
        <f>11+14</f>
        <v>25</v>
      </c>
      <c r="E52" s="87" t="s">
        <v>21</v>
      </c>
      <c r="F52" s="217">
        <v>0</v>
      </c>
      <c r="G52" s="217">
        <v>0</v>
      </c>
      <c r="H52" s="88">
        <f t="shared" si="5"/>
        <v>0</v>
      </c>
      <c r="I52" s="88">
        <f t="shared" si="6"/>
        <v>0</v>
      </c>
    </row>
    <row r="53" spans="1:9" ht="94.5" x14ac:dyDescent="0.25">
      <c r="A53" s="81">
        <f t="shared" si="2"/>
        <v>52</v>
      </c>
      <c r="B53" s="16"/>
      <c r="C53" s="82" t="s">
        <v>228</v>
      </c>
      <c r="D53" s="89">
        <v>1</v>
      </c>
      <c r="E53" s="90" t="s">
        <v>21</v>
      </c>
      <c r="F53" s="217">
        <v>0</v>
      </c>
      <c r="G53" s="217">
        <v>0</v>
      </c>
      <c r="H53" s="88">
        <f t="shared" si="5"/>
        <v>0</v>
      </c>
      <c r="I53" s="88">
        <f t="shared" si="6"/>
        <v>0</v>
      </c>
    </row>
    <row r="54" spans="1:9" ht="47.25" x14ac:dyDescent="0.25">
      <c r="A54" s="81">
        <f t="shared" si="2"/>
        <v>53</v>
      </c>
      <c r="B54" s="16"/>
      <c r="C54" s="53" t="s">
        <v>229</v>
      </c>
      <c r="D54" s="86">
        <v>50</v>
      </c>
      <c r="E54" s="87" t="s">
        <v>94</v>
      </c>
      <c r="F54" s="217">
        <v>0</v>
      </c>
      <c r="G54" s="217">
        <v>0</v>
      </c>
      <c r="H54" s="88">
        <f t="shared" si="5"/>
        <v>0</v>
      </c>
      <c r="I54" s="88">
        <f t="shared" si="6"/>
        <v>0</v>
      </c>
    </row>
    <row r="55" spans="1:9" ht="300.75" customHeight="1" x14ac:dyDescent="0.25">
      <c r="A55" s="81">
        <f t="shared" si="2"/>
        <v>54</v>
      </c>
      <c r="B55" s="16"/>
      <c r="C55" s="83" t="s">
        <v>230</v>
      </c>
      <c r="D55" s="89">
        <v>2</v>
      </c>
      <c r="E55" s="90" t="s">
        <v>21</v>
      </c>
      <c r="F55" s="217">
        <v>0</v>
      </c>
      <c r="G55" s="217">
        <v>0</v>
      </c>
      <c r="H55" s="88">
        <f t="shared" si="5"/>
        <v>0</v>
      </c>
      <c r="I55" s="88">
        <f t="shared" si="6"/>
        <v>0</v>
      </c>
    </row>
    <row r="56" spans="1:9" ht="106.5" customHeight="1" x14ac:dyDescent="0.25">
      <c r="A56" s="81">
        <f>A55+1</f>
        <v>55</v>
      </c>
      <c r="B56" s="16"/>
      <c r="C56" s="53" t="s">
        <v>231</v>
      </c>
      <c r="D56" s="86">
        <v>1</v>
      </c>
      <c r="E56" s="87" t="s">
        <v>21</v>
      </c>
      <c r="F56" s="217">
        <v>0</v>
      </c>
      <c r="G56" s="217">
        <v>0</v>
      </c>
      <c r="H56" s="88">
        <f t="shared" si="5"/>
        <v>0</v>
      </c>
      <c r="I56" s="88">
        <f t="shared" si="6"/>
        <v>0</v>
      </c>
    </row>
    <row r="57" spans="1:9" ht="80.25" customHeight="1" x14ac:dyDescent="0.25">
      <c r="A57" s="81">
        <f t="shared" si="2"/>
        <v>56</v>
      </c>
      <c r="B57" s="16"/>
      <c r="C57" s="53" t="s">
        <v>232</v>
      </c>
      <c r="D57" s="86">
        <v>9</v>
      </c>
      <c r="E57" s="87" t="s">
        <v>21</v>
      </c>
      <c r="F57" s="217">
        <v>0</v>
      </c>
      <c r="G57" s="217">
        <v>0</v>
      </c>
      <c r="H57" s="88">
        <f t="shared" si="5"/>
        <v>0</v>
      </c>
      <c r="I57" s="88">
        <f t="shared" si="6"/>
        <v>0</v>
      </c>
    </row>
    <row r="58" spans="1:9" ht="253.5" customHeight="1" x14ac:dyDescent="0.25">
      <c r="A58" s="81">
        <f t="shared" si="2"/>
        <v>57</v>
      </c>
      <c r="B58" s="16"/>
      <c r="C58" s="53" t="s">
        <v>233</v>
      </c>
      <c r="D58" s="86">
        <v>3</v>
      </c>
      <c r="E58" s="87" t="s">
        <v>21</v>
      </c>
      <c r="F58" s="219">
        <v>0</v>
      </c>
      <c r="G58" s="219">
        <v>0</v>
      </c>
      <c r="H58" s="88">
        <f>ROUND(D58*F58, 0)</f>
        <v>0</v>
      </c>
      <c r="I58" s="88">
        <f>ROUND(D58*G58, 0)</f>
        <v>0</v>
      </c>
    </row>
    <row r="59" spans="1:9" ht="69.75" customHeight="1" x14ac:dyDescent="0.25">
      <c r="A59" s="81"/>
      <c r="B59" s="16"/>
      <c r="C59" s="53" t="s">
        <v>234</v>
      </c>
      <c r="D59" s="86">
        <v>2</v>
      </c>
      <c r="E59" s="87" t="s">
        <v>21</v>
      </c>
      <c r="F59" s="219">
        <v>0</v>
      </c>
      <c r="G59" s="219">
        <v>0</v>
      </c>
      <c r="H59" s="88">
        <f>ROUND(D59*F59, 0)</f>
        <v>0</v>
      </c>
      <c r="I59" s="88">
        <f>ROUND(D59*G59, 0)</f>
        <v>0</v>
      </c>
    </row>
    <row r="60" spans="1:9" ht="15.75" x14ac:dyDescent="0.25">
      <c r="A60" s="81">
        <f>+A58+1</f>
        <v>58</v>
      </c>
      <c r="B60" s="16"/>
      <c r="C60" s="54" t="s">
        <v>93</v>
      </c>
      <c r="D60" s="86">
        <v>5</v>
      </c>
      <c r="E60" s="87" t="s">
        <v>21</v>
      </c>
      <c r="F60" s="217">
        <v>0</v>
      </c>
      <c r="G60" s="217">
        <v>0</v>
      </c>
      <c r="H60" s="88">
        <f t="shared" si="5"/>
        <v>0</v>
      </c>
      <c r="I60" s="88">
        <f t="shared" si="6"/>
        <v>0</v>
      </c>
    </row>
    <row r="61" spans="1:9" ht="31.5" x14ac:dyDescent="0.25">
      <c r="A61" s="81">
        <f t="shared" si="2"/>
        <v>59</v>
      </c>
      <c r="B61" s="16"/>
      <c r="C61" s="53" t="s">
        <v>92</v>
      </c>
      <c r="D61" s="86">
        <v>50</v>
      </c>
      <c r="E61" s="87" t="s">
        <v>13</v>
      </c>
      <c r="F61" s="217">
        <v>0</v>
      </c>
      <c r="G61" s="217">
        <v>0</v>
      </c>
      <c r="H61" s="88">
        <f t="shared" si="5"/>
        <v>0</v>
      </c>
      <c r="I61" s="88">
        <f t="shared" si="6"/>
        <v>0</v>
      </c>
    </row>
    <row r="62" spans="1:9" ht="15.75" x14ac:dyDescent="0.25">
      <c r="A62" s="81">
        <f t="shared" si="2"/>
        <v>60</v>
      </c>
      <c r="B62" s="16"/>
      <c r="C62" s="53" t="s">
        <v>91</v>
      </c>
      <c r="D62" s="86">
        <v>50</v>
      </c>
      <c r="E62" s="87" t="s">
        <v>13</v>
      </c>
      <c r="F62" s="217">
        <v>0</v>
      </c>
      <c r="G62" s="217">
        <v>0</v>
      </c>
      <c r="H62" s="88">
        <f t="shared" si="5"/>
        <v>0</v>
      </c>
      <c r="I62" s="88">
        <f t="shared" si="6"/>
        <v>0</v>
      </c>
    </row>
    <row r="63" spans="1:9" ht="15.75" x14ac:dyDescent="0.25">
      <c r="A63" s="81">
        <f t="shared" si="2"/>
        <v>61</v>
      </c>
      <c r="B63" s="16"/>
      <c r="C63" s="53" t="s">
        <v>90</v>
      </c>
      <c r="D63" s="86">
        <v>3</v>
      </c>
      <c r="E63" s="87" t="s">
        <v>21</v>
      </c>
      <c r="F63" s="217">
        <v>0</v>
      </c>
      <c r="G63" s="217">
        <v>0</v>
      </c>
      <c r="H63" s="88">
        <f t="shared" si="5"/>
        <v>0</v>
      </c>
      <c r="I63" s="88">
        <f t="shared" si="6"/>
        <v>0</v>
      </c>
    </row>
    <row r="64" spans="1:9" ht="80.25" customHeight="1" x14ac:dyDescent="0.25">
      <c r="A64" s="81">
        <f t="shared" si="2"/>
        <v>62</v>
      </c>
      <c r="B64" s="16"/>
      <c r="C64" s="53" t="s">
        <v>89</v>
      </c>
      <c r="D64" s="86">
        <v>10</v>
      </c>
      <c r="E64" s="87" t="s">
        <v>21</v>
      </c>
      <c r="F64" s="217">
        <v>0</v>
      </c>
      <c r="G64" s="217">
        <v>0</v>
      </c>
      <c r="H64" s="88">
        <f t="shared" si="5"/>
        <v>0</v>
      </c>
      <c r="I64" s="88">
        <f t="shared" si="6"/>
        <v>0</v>
      </c>
    </row>
    <row r="65" spans="1:9" ht="31.5" x14ac:dyDescent="0.25">
      <c r="A65" s="81">
        <f t="shared" si="2"/>
        <v>63</v>
      </c>
      <c r="B65" s="16"/>
      <c r="C65" s="53" t="s">
        <v>88</v>
      </c>
      <c r="D65" s="86">
        <v>10</v>
      </c>
      <c r="E65" s="87" t="s">
        <v>21</v>
      </c>
      <c r="F65" s="217">
        <v>0</v>
      </c>
      <c r="G65" s="217">
        <v>0</v>
      </c>
      <c r="H65" s="88">
        <f t="shared" si="5"/>
        <v>0</v>
      </c>
      <c r="I65" s="88">
        <f t="shared" si="6"/>
        <v>0</v>
      </c>
    </row>
    <row r="66" spans="1:9" ht="66.75" customHeight="1" x14ac:dyDescent="0.25">
      <c r="A66" s="81">
        <f>A65+1</f>
        <v>64</v>
      </c>
      <c r="B66" s="16"/>
      <c r="C66" s="55" t="s">
        <v>235</v>
      </c>
      <c r="D66" s="86">
        <v>130</v>
      </c>
      <c r="E66" s="87" t="s">
        <v>53</v>
      </c>
      <c r="F66" s="217">
        <v>0</v>
      </c>
      <c r="G66" s="217">
        <v>0</v>
      </c>
      <c r="H66" s="88">
        <f t="shared" ref="H66:H81" si="7">ROUND(D66*F66, 0)</f>
        <v>0</v>
      </c>
      <c r="I66" s="88">
        <f t="shared" ref="I66:I81" si="8">ROUND(D66*G66, 0)</f>
        <v>0</v>
      </c>
    </row>
    <row r="67" spans="1:9" ht="49.5" customHeight="1" x14ac:dyDescent="0.25">
      <c r="A67" s="81">
        <f t="shared" ref="A67:A81" si="9">+A66+1</f>
        <v>65</v>
      </c>
      <c r="B67" s="16"/>
      <c r="C67" s="53" t="s">
        <v>236</v>
      </c>
      <c r="D67" s="86">
        <v>10</v>
      </c>
      <c r="E67" s="87" t="s">
        <v>46</v>
      </c>
      <c r="F67" s="217">
        <v>0</v>
      </c>
      <c r="G67" s="217">
        <v>0</v>
      </c>
      <c r="H67" s="88">
        <f t="shared" si="7"/>
        <v>0</v>
      </c>
      <c r="I67" s="88">
        <f t="shared" si="8"/>
        <v>0</v>
      </c>
    </row>
    <row r="68" spans="1:9" ht="96" customHeight="1" x14ac:dyDescent="0.25">
      <c r="A68" s="81">
        <f t="shared" si="9"/>
        <v>66</v>
      </c>
      <c r="B68" s="16"/>
      <c r="C68" s="53" t="s">
        <v>237</v>
      </c>
      <c r="D68" s="86">
        <v>24</v>
      </c>
      <c r="E68" s="87" t="s">
        <v>46</v>
      </c>
      <c r="F68" s="217">
        <v>0</v>
      </c>
      <c r="G68" s="217">
        <v>0</v>
      </c>
      <c r="H68" s="88">
        <f t="shared" si="7"/>
        <v>0</v>
      </c>
      <c r="I68" s="88">
        <f t="shared" si="8"/>
        <v>0</v>
      </c>
    </row>
    <row r="69" spans="1:9" ht="51" customHeight="1" x14ac:dyDescent="0.25">
      <c r="A69" s="81">
        <f t="shared" si="9"/>
        <v>67</v>
      </c>
      <c r="B69" s="16"/>
      <c r="C69" s="53" t="s">
        <v>238</v>
      </c>
      <c r="D69" s="86">
        <v>3</v>
      </c>
      <c r="E69" s="87" t="s">
        <v>46</v>
      </c>
      <c r="F69" s="217">
        <v>0</v>
      </c>
      <c r="G69" s="217">
        <v>0</v>
      </c>
      <c r="H69" s="88">
        <f t="shared" si="7"/>
        <v>0</v>
      </c>
      <c r="I69" s="88">
        <f t="shared" si="8"/>
        <v>0</v>
      </c>
    </row>
    <row r="70" spans="1:9" ht="53.25" customHeight="1" x14ac:dyDescent="0.25">
      <c r="A70" s="81">
        <f t="shared" si="9"/>
        <v>68</v>
      </c>
      <c r="B70" s="16"/>
      <c r="C70" s="53" t="s">
        <v>239</v>
      </c>
      <c r="D70" s="86">
        <v>3</v>
      </c>
      <c r="E70" s="87" t="s">
        <v>46</v>
      </c>
      <c r="F70" s="217">
        <v>0</v>
      </c>
      <c r="G70" s="217">
        <v>0</v>
      </c>
      <c r="H70" s="88">
        <f t="shared" si="7"/>
        <v>0</v>
      </c>
      <c r="I70" s="88">
        <f t="shared" si="8"/>
        <v>0</v>
      </c>
    </row>
    <row r="71" spans="1:9" ht="110.25" x14ac:dyDescent="0.25">
      <c r="A71" s="81">
        <f t="shared" si="9"/>
        <v>69</v>
      </c>
      <c r="B71" s="16"/>
      <c r="C71" s="53" t="s">
        <v>240</v>
      </c>
      <c r="D71" s="86">
        <v>3</v>
      </c>
      <c r="E71" s="87" t="s">
        <v>46</v>
      </c>
      <c r="F71" s="217">
        <v>0</v>
      </c>
      <c r="G71" s="217">
        <v>0</v>
      </c>
      <c r="H71" s="88">
        <f t="shared" si="7"/>
        <v>0</v>
      </c>
      <c r="I71" s="88">
        <f t="shared" si="8"/>
        <v>0</v>
      </c>
    </row>
    <row r="72" spans="1:9" ht="110.25" x14ac:dyDescent="0.25">
      <c r="A72" s="81">
        <f t="shared" si="9"/>
        <v>70</v>
      </c>
      <c r="B72" s="16"/>
      <c r="C72" s="53" t="s">
        <v>241</v>
      </c>
      <c r="D72" s="86">
        <v>3</v>
      </c>
      <c r="E72" s="87" t="s">
        <v>46</v>
      </c>
      <c r="F72" s="217">
        <v>0</v>
      </c>
      <c r="G72" s="217">
        <v>0</v>
      </c>
      <c r="H72" s="88">
        <f t="shared" si="7"/>
        <v>0</v>
      </c>
      <c r="I72" s="88">
        <f t="shared" si="8"/>
        <v>0</v>
      </c>
    </row>
    <row r="73" spans="1:9" ht="78.75" x14ac:dyDescent="0.25">
      <c r="A73" s="81">
        <f t="shared" si="9"/>
        <v>71</v>
      </c>
      <c r="B73" s="16"/>
      <c r="C73" s="55" t="s">
        <v>242</v>
      </c>
      <c r="D73" s="86">
        <v>3.5</v>
      </c>
      <c r="E73" s="87" t="s">
        <v>46</v>
      </c>
      <c r="F73" s="217">
        <v>0</v>
      </c>
      <c r="G73" s="217">
        <v>0</v>
      </c>
      <c r="H73" s="88">
        <f t="shared" si="7"/>
        <v>0</v>
      </c>
      <c r="I73" s="88">
        <f t="shared" si="8"/>
        <v>0</v>
      </c>
    </row>
    <row r="74" spans="1:9" ht="99.75" customHeight="1" x14ac:dyDescent="0.25">
      <c r="A74" s="81">
        <f t="shared" si="9"/>
        <v>72</v>
      </c>
      <c r="B74" s="16"/>
      <c r="C74" s="55" t="s">
        <v>243</v>
      </c>
      <c r="D74" s="86">
        <v>30</v>
      </c>
      <c r="E74" s="87" t="s">
        <v>13</v>
      </c>
      <c r="F74" s="217">
        <v>0</v>
      </c>
      <c r="G74" s="217">
        <v>0</v>
      </c>
      <c r="H74" s="88">
        <f t="shared" si="7"/>
        <v>0</v>
      </c>
      <c r="I74" s="88">
        <f t="shared" si="8"/>
        <v>0</v>
      </c>
    </row>
    <row r="75" spans="1:9" ht="47.25" x14ac:dyDescent="0.25">
      <c r="A75" s="81">
        <f t="shared" si="9"/>
        <v>73</v>
      </c>
      <c r="B75" s="16"/>
      <c r="C75" s="53" t="s">
        <v>244</v>
      </c>
      <c r="D75" s="86">
        <v>12</v>
      </c>
      <c r="E75" s="87" t="s">
        <v>46</v>
      </c>
      <c r="F75" s="217">
        <v>0</v>
      </c>
      <c r="G75" s="217">
        <v>0</v>
      </c>
      <c r="H75" s="88">
        <f t="shared" si="7"/>
        <v>0</v>
      </c>
      <c r="I75" s="88">
        <f t="shared" si="8"/>
        <v>0</v>
      </c>
    </row>
    <row r="76" spans="1:9" ht="31.5" x14ac:dyDescent="0.25">
      <c r="A76" s="81">
        <f t="shared" si="9"/>
        <v>74</v>
      </c>
      <c r="B76" s="16"/>
      <c r="C76" s="53" t="s">
        <v>245</v>
      </c>
      <c r="D76" s="86">
        <v>12</v>
      </c>
      <c r="E76" s="87" t="s">
        <v>46</v>
      </c>
      <c r="F76" s="217">
        <v>0</v>
      </c>
      <c r="G76" s="217">
        <v>0</v>
      </c>
      <c r="H76" s="88">
        <f t="shared" si="7"/>
        <v>0</v>
      </c>
      <c r="I76" s="88">
        <f t="shared" si="8"/>
        <v>0</v>
      </c>
    </row>
    <row r="77" spans="1:9" ht="66.75" customHeight="1" x14ac:dyDescent="0.25">
      <c r="A77" s="81">
        <f t="shared" si="9"/>
        <v>75</v>
      </c>
      <c r="B77" s="16"/>
      <c r="C77" s="53" t="s">
        <v>246</v>
      </c>
      <c r="D77" s="86">
        <v>30</v>
      </c>
      <c r="E77" s="87" t="s">
        <v>46</v>
      </c>
      <c r="F77" s="217">
        <v>0</v>
      </c>
      <c r="G77" s="217">
        <v>0</v>
      </c>
      <c r="H77" s="88">
        <f t="shared" si="7"/>
        <v>0</v>
      </c>
      <c r="I77" s="88">
        <f t="shared" si="8"/>
        <v>0</v>
      </c>
    </row>
    <row r="78" spans="1:9" ht="83.25" customHeight="1" x14ac:dyDescent="0.25">
      <c r="A78" s="81">
        <f t="shared" si="9"/>
        <v>76</v>
      </c>
      <c r="B78" s="16"/>
      <c r="C78" s="78" t="s">
        <v>247</v>
      </c>
      <c r="D78" s="79">
        <v>93</v>
      </c>
      <c r="E78" s="80" t="s">
        <v>53</v>
      </c>
      <c r="F78" s="220">
        <v>0</v>
      </c>
      <c r="G78" s="220">
        <v>0</v>
      </c>
      <c r="H78" s="79">
        <f>D78*F78</f>
        <v>0</v>
      </c>
      <c r="I78" s="79">
        <f>D78*G78</f>
        <v>0</v>
      </c>
    </row>
    <row r="79" spans="1:9" ht="97.5" customHeight="1" x14ac:dyDescent="0.25">
      <c r="A79" s="81">
        <f t="shared" si="9"/>
        <v>77</v>
      </c>
      <c r="B79" s="16"/>
      <c r="C79" s="53" t="s">
        <v>248</v>
      </c>
      <c r="D79" s="86">
        <v>1</v>
      </c>
      <c r="E79" s="87" t="s">
        <v>21</v>
      </c>
      <c r="F79" s="217">
        <v>0</v>
      </c>
      <c r="G79" s="217">
        <v>0</v>
      </c>
      <c r="H79" s="88">
        <f t="shared" si="7"/>
        <v>0</v>
      </c>
      <c r="I79" s="88">
        <f t="shared" si="8"/>
        <v>0</v>
      </c>
    </row>
    <row r="80" spans="1:9" ht="99" customHeight="1" x14ac:dyDescent="0.25">
      <c r="A80" s="81">
        <f t="shared" si="9"/>
        <v>78</v>
      </c>
      <c r="B80" s="16"/>
      <c r="C80" s="55" t="s">
        <v>249</v>
      </c>
      <c r="D80" s="86">
        <v>25</v>
      </c>
      <c r="E80" s="87" t="s">
        <v>13</v>
      </c>
      <c r="F80" s="217">
        <v>0</v>
      </c>
      <c r="G80" s="217">
        <v>0</v>
      </c>
      <c r="H80" s="88">
        <f t="shared" si="7"/>
        <v>0</v>
      </c>
      <c r="I80" s="88">
        <f t="shared" si="8"/>
        <v>0</v>
      </c>
    </row>
    <row r="81" spans="1:11" ht="31.5" x14ac:dyDescent="0.25">
      <c r="A81" s="81">
        <f t="shared" si="9"/>
        <v>79</v>
      </c>
      <c r="B81" s="16"/>
      <c r="C81" s="54" t="s">
        <v>87</v>
      </c>
      <c r="D81" s="86">
        <v>25</v>
      </c>
      <c r="E81" s="87" t="s">
        <v>13</v>
      </c>
      <c r="F81" s="217">
        <v>0</v>
      </c>
      <c r="G81" s="217">
        <v>0</v>
      </c>
      <c r="H81" s="88">
        <f t="shared" si="7"/>
        <v>0</v>
      </c>
      <c r="I81" s="88">
        <f t="shared" si="8"/>
        <v>0</v>
      </c>
    </row>
    <row r="82" spans="1:11" ht="15.75" x14ac:dyDescent="0.25">
      <c r="A82" s="84"/>
      <c r="B82" s="85"/>
      <c r="C82" s="54" t="s">
        <v>86</v>
      </c>
      <c r="D82" s="91"/>
      <c r="E82" s="92"/>
      <c r="F82" s="93"/>
      <c r="G82" s="93"/>
      <c r="H82" s="93">
        <f>ROUND(SUM(H2:H81),0)</f>
        <v>0</v>
      </c>
      <c r="I82" s="93">
        <f>ROUND(SUM(I2:I81),0)</f>
        <v>0</v>
      </c>
    </row>
    <row r="87" spans="1:11" x14ac:dyDescent="0.25">
      <c r="K87" s="63"/>
    </row>
  </sheetData>
  <printOptions gridLines="1"/>
  <pageMargins left="0.23622047244094491" right="0.23622047244094491" top="0.70866141732283472" bottom="0.70866141732283472" header="0.43307086614173229" footer="0.43307086614173229"/>
  <pageSetup paperSize="9" scale="80" orientation="portrait" useFirstPageNumber="1" horizontalDpi="300" verticalDpi="300" r:id="rId1"/>
  <headerFooter>
    <oddHeader>&amp;L&amp;"Times New Roman,bold"&amp;10 01 FŰTÉS</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9B83E-72A8-410F-9F87-4A3923666A0A}">
  <dimension ref="A1:I5"/>
  <sheetViews>
    <sheetView view="pageBreakPreview" zoomScale="60" zoomScaleNormal="100" workbookViewId="0">
      <selection activeCell="F2" sqref="F2:G4"/>
    </sheetView>
  </sheetViews>
  <sheetFormatPr defaultColWidth="8.85546875" defaultRowHeight="12.75" x14ac:dyDescent="0.25"/>
  <cols>
    <col min="1" max="1" width="4.28515625" style="4" customWidth="1"/>
    <col min="2" max="2" width="9.28515625" style="1" customWidth="1"/>
    <col min="3" max="3" width="32.7109375" style="1" customWidth="1"/>
    <col min="4" max="4" width="6.7109375" style="3" customWidth="1"/>
    <col min="5" max="5" width="6.7109375" style="1" customWidth="1"/>
    <col min="6" max="6" width="13.5703125" style="61" customWidth="1"/>
    <col min="7" max="8" width="11.85546875" style="61" bestFit="1" customWidth="1"/>
    <col min="9" max="9" width="13.140625" style="61" bestFit="1" customWidth="1"/>
    <col min="10" max="10" width="15.7109375" style="1" customWidth="1"/>
    <col min="11" max="16384" width="8.85546875" style="1"/>
  </cols>
  <sheetData>
    <row r="1" spans="1:9" s="2" customFormat="1" ht="31.5" x14ac:dyDescent="0.25">
      <c r="A1" s="168" t="s">
        <v>3</v>
      </c>
      <c r="B1" s="85" t="s">
        <v>4</v>
      </c>
      <c r="C1" s="85" t="s">
        <v>5</v>
      </c>
      <c r="D1" s="182" t="s">
        <v>6</v>
      </c>
      <c r="E1" s="85" t="s">
        <v>7</v>
      </c>
      <c r="F1" s="183" t="s">
        <v>8</v>
      </c>
      <c r="G1" s="183" t="s">
        <v>9</v>
      </c>
      <c r="H1" s="183" t="s">
        <v>10</v>
      </c>
      <c r="I1" s="183" t="s">
        <v>11</v>
      </c>
    </row>
    <row r="2" spans="1:9" ht="82.5" customHeight="1" x14ac:dyDescent="0.25">
      <c r="A2" s="41">
        <v>1</v>
      </c>
      <c r="B2" s="87" t="s">
        <v>12</v>
      </c>
      <c r="C2" s="87" t="s">
        <v>14</v>
      </c>
      <c r="D2" s="86">
        <v>22</v>
      </c>
      <c r="E2" s="87" t="s">
        <v>13</v>
      </c>
      <c r="F2" s="221">
        <v>0</v>
      </c>
      <c r="G2" s="221">
        <v>0</v>
      </c>
      <c r="H2" s="178">
        <f>ROUND(D2*F2, 0)</f>
        <v>0</v>
      </c>
      <c r="I2" s="178">
        <f>ROUND(D2*G2, 0)</f>
        <v>0</v>
      </c>
    </row>
    <row r="3" spans="1:9" ht="126" x14ac:dyDescent="0.25">
      <c r="A3" s="41">
        <v>2</v>
      </c>
      <c r="B3" s="87" t="s">
        <v>15</v>
      </c>
      <c r="C3" s="87" t="s">
        <v>16</v>
      </c>
      <c r="D3" s="86">
        <v>4</v>
      </c>
      <c r="E3" s="87" t="s">
        <v>13</v>
      </c>
      <c r="F3" s="221">
        <v>0</v>
      </c>
      <c r="G3" s="221">
        <v>0</v>
      </c>
      <c r="H3" s="178">
        <f>ROUND(D3*F3, 0)</f>
        <v>0</v>
      </c>
      <c r="I3" s="178">
        <f>ROUND(D3*G3, 0)</f>
        <v>0</v>
      </c>
    </row>
    <row r="4" spans="1:9" ht="126" x14ac:dyDescent="0.25">
      <c r="A4" s="41">
        <v>3</v>
      </c>
      <c r="B4" s="87" t="s">
        <v>17</v>
      </c>
      <c r="C4" s="87" t="s">
        <v>18</v>
      </c>
      <c r="D4" s="86">
        <v>14</v>
      </c>
      <c r="E4" s="87" t="s">
        <v>13</v>
      </c>
      <c r="F4" s="221">
        <v>0</v>
      </c>
      <c r="G4" s="221">
        <v>0</v>
      </c>
      <c r="H4" s="178">
        <f>ROUND(D4*F4, 0)</f>
        <v>0</v>
      </c>
      <c r="I4" s="178">
        <f>ROUND(D4*G4, 0)</f>
        <v>0</v>
      </c>
    </row>
    <row r="5" spans="1:9" s="5" customFormat="1" ht="15.75" x14ac:dyDescent="0.25">
      <c r="A5" s="131"/>
      <c r="B5" s="151"/>
      <c r="C5" s="151" t="s">
        <v>19</v>
      </c>
      <c r="D5" s="152"/>
      <c r="E5" s="151"/>
      <c r="F5" s="153"/>
      <c r="G5" s="153"/>
      <c r="H5" s="153">
        <f>ROUND(SUM(H2:H4),0)</f>
        <v>0</v>
      </c>
      <c r="I5" s="153">
        <f>ROUND(SUM(I2:I4),0)</f>
        <v>0</v>
      </c>
    </row>
  </sheetData>
  <printOptions gridLines="1"/>
  <pageMargins left="0.23622047244094491" right="0.23622047244094491" top="0.70866141732283472" bottom="0.70866141732283472" header="0.43307086614173229" footer="0.43307086614173229"/>
  <pageSetup paperSize="9" scale="90" orientation="portrait" useFirstPageNumber="1" r:id="rId1"/>
  <headerFooter>
    <oddHeader>&amp;L&amp;"Times New Roman,bold"&amp;10 Épületgépészeti csővezeték szerelése</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F828E-5F5D-4452-BDE0-85653CBBA733}">
  <dimension ref="A1:I7"/>
  <sheetViews>
    <sheetView view="pageBreakPreview" zoomScale="60" zoomScaleNormal="100" workbookViewId="0">
      <selection activeCell="F2" sqref="F2:G4"/>
    </sheetView>
  </sheetViews>
  <sheetFormatPr defaultColWidth="8.85546875" defaultRowHeight="12.75" x14ac:dyDescent="0.25"/>
  <cols>
    <col min="1" max="1" width="4.28515625" style="4" customWidth="1"/>
    <col min="2" max="2" width="9.28515625" style="1" customWidth="1"/>
    <col min="3" max="3" width="32.7109375" style="1" customWidth="1"/>
    <col min="4" max="4" width="6.7109375" style="3" customWidth="1"/>
    <col min="5" max="5" width="6.7109375" style="1" customWidth="1"/>
    <col min="6" max="7" width="11.85546875" style="61" bestFit="1" customWidth="1"/>
    <col min="8" max="9" width="9.7109375" style="61" customWidth="1"/>
    <col min="10" max="10" width="15.7109375" style="1" customWidth="1"/>
    <col min="11" max="16384" width="8.85546875" style="1"/>
  </cols>
  <sheetData>
    <row r="1" spans="1:9" s="2" customFormat="1" ht="31.5" x14ac:dyDescent="0.25">
      <c r="A1" s="180" t="s">
        <v>3</v>
      </c>
      <c r="B1" s="92" t="s">
        <v>4</v>
      </c>
      <c r="C1" s="92" t="s">
        <v>5</v>
      </c>
      <c r="D1" s="91" t="s">
        <v>6</v>
      </c>
      <c r="E1" s="92" t="s">
        <v>7</v>
      </c>
      <c r="F1" s="181" t="s">
        <v>8</v>
      </c>
      <c r="G1" s="181" t="s">
        <v>9</v>
      </c>
      <c r="H1" s="181" t="s">
        <v>10</v>
      </c>
      <c r="I1" s="181" t="s">
        <v>11</v>
      </c>
    </row>
    <row r="2" spans="1:9" ht="31.5" x14ac:dyDescent="0.25">
      <c r="A2" s="179">
        <v>1</v>
      </c>
      <c r="B2" s="87" t="s">
        <v>20</v>
      </c>
      <c r="C2" s="87" t="s">
        <v>22</v>
      </c>
      <c r="D2" s="86">
        <v>1</v>
      </c>
      <c r="E2" s="87" t="s">
        <v>21</v>
      </c>
      <c r="F2" s="221">
        <v>0</v>
      </c>
      <c r="G2" s="221">
        <v>0</v>
      </c>
      <c r="H2" s="178">
        <f>ROUND(D2*F2, 0)</f>
        <v>0</v>
      </c>
      <c r="I2" s="178">
        <f>ROUND(D2*G2, 0)</f>
        <v>0</v>
      </c>
    </row>
    <row r="3" spans="1:9" ht="110.25" x14ac:dyDescent="0.25">
      <c r="A3" s="179">
        <v>2</v>
      </c>
      <c r="B3" s="87" t="s">
        <v>23</v>
      </c>
      <c r="C3" s="87" t="s">
        <v>24</v>
      </c>
      <c r="D3" s="86">
        <v>1</v>
      </c>
      <c r="E3" s="87" t="s">
        <v>21</v>
      </c>
      <c r="F3" s="221">
        <v>0</v>
      </c>
      <c r="G3" s="221">
        <v>0</v>
      </c>
      <c r="H3" s="178">
        <f>ROUND(D3*F3, 0)</f>
        <v>0</v>
      </c>
      <c r="I3" s="178">
        <f>ROUND(D3*G3, 0)</f>
        <v>0</v>
      </c>
    </row>
    <row r="4" spans="1:9" ht="98.25" customHeight="1" x14ac:dyDescent="0.25">
      <c r="A4" s="179">
        <v>3</v>
      </c>
      <c r="B4" s="87" t="s">
        <v>25</v>
      </c>
      <c r="C4" s="87" t="s">
        <v>26</v>
      </c>
      <c r="D4" s="86">
        <v>1</v>
      </c>
      <c r="E4" s="87" t="s">
        <v>21</v>
      </c>
      <c r="F4" s="221">
        <v>0</v>
      </c>
      <c r="G4" s="221">
        <v>0</v>
      </c>
      <c r="H4" s="178">
        <f>ROUND(D4*F4, 0)</f>
        <v>0</v>
      </c>
      <c r="I4" s="178">
        <f>ROUND(D4*G4, 0)</f>
        <v>0</v>
      </c>
    </row>
    <row r="5" spans="1:9" s="5" customFormat="1" ht="15.75" x14ac:dyDescent="0.25">
      <c r="A5" s="154"/>
      <c r="B5" s="151"/>
      <c r="C5" s="151" t="s">
        <v>19</v>
      </c>
      <c r="D5" s="152"/>
      <c r="E5" s="151"/>
      <c r="F5" s="153"/>
      <c r="G5" s="153"/>
      <c r="H5" s="153">
        <f>ROUND(SUM(H2:H4),0)</f>
        <v>0</v>
      </c>
      <c r="I5" s="153">
        <f>ROUND(SUM(I2:I4),0)</f>
        <v>0</v>
      </c>
    </row>
    <row r="6" spans="1:9" ht="15.75" x14ac:dyDescent="0.25">
      <c r="A6" s="155"/>
      <c r="B6" s="148"/>
      <c r="C6" s="148"/>
      <c r="D6" s="149"/>
      <c r="E6" s="148"/>
      <c r="F6" s="150"/>
      <c r="G6" s="150"/>
      <c r="H6" s="150"/>
      <c r="I6" s="150"/>
    </row>
    <row r="7" spans="1:9" ht="15.75" x14ac:dyDescent="0.25">
      <c r="A7" s="155"/>
      <c r="B7" s="148"/>
      <c r="C7" s="148"/>
      <c r="D7" s="149"/>
      <c r="E7" s="148"/>
      <c r="F7" s="150"/>
      <c r="G7" s="150"/>
      <c r="H7" s="150"/>
      <c r="I7" s="150"/>
    </row>
  </sheetData>
  <printOptions gridLines="1"/>
  <pageMargins left="0.23622047244094491" right="0.23622047244094491" top="0.70866141732283472" bottom="0.70866141732283472" header="0.43307086614173229" footer="0.43307086614173229"/>
  <pageSetup paperSize="9" scale="96" orientation="portrait" useFirstPageNumber="1" r:id="rId1"/>
  <headerFooter>
    <oddHeader>&amp;L&amp;"Times New Roman,bold"&amp;10 Épületgépészeti szerelvények és berendezések szerelése</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C5A65-6971-49F2-9E3E-D568FF7DF01B}">
  <dimension ref="A1:M67"/>
  <sheetViews>
    <sheetView tabSelected="1" view="pageBreakPreview" zoomScaleNormal="100" zoomScaleSheetLayoutView="100" workbookViewId="0">
      <selection activeCell="C19" sqref="C19"/>
    </sheetView>
  </sheetViews>
  <sheetFormatPr defaultRowHeight="15" x14ac:dyDescent="0.25"/>
  <cols>
    <col min="2" max="2" width="9.7109375" style="68" customWidth="1"/>
    <col min="3" max="3" width="50" customWidth="1"/>
    <col min="6" max="6" width="13.5703125" customWidth="1"/>
    <col min="7" max="7" width="12.7109375" customWidth="1"/>
    <col min="8" max="8" width="14.7109375" customWidth="1"/>
    <col min="9" max="9" width="14.42578125" customWidth="1"/>
    <col min="10" max="10" width="18.140625" customWidth="1"/>
    <col min="11" max="11" width="12.42578125" bestFit="1" customWidth="1"/>
  </cols>
  <sheetData>
    <row r="1" spans="1:11" ht="15.75" x14ac:dyDescent="0.25">
      <c r="A1" s="243"/>
      <c r="B1" s="245" t="s">
        <v>4</v>
      </c>
      <c r="C1" s="247" t="s">
        <v>118</v>
      </c>
      <c r="D1" s="249" t="s">
        <v>119</v>
      </c>
      <c r="E1" s="250" t="s">
        <v>7</v>
      </c>
      <c r="F1" s="241" t="s">
        <v>120</v>
      </c>
      <c r="G1" s="242"/>
      <c r="H1" s="241" t="s">
        <v>121</v>
      </c>
      <c r="I1" s="242"/>
      <c r="J1" s="95"/>
      <c r="K1" s="64"/>
    </row>
    <row r="2" spans="1:11" ht="16.5" thickBot="1" x14ac:dyDescent="0.3">
      <c r="A2" s="244"/>
      <c r="B2" s="246"/>
      <c r="C2" s="248"/>
      <c r="D2" s="248"/>
      <c r="E2" s="248"/>
      <c r="F2" s="96" t="s">
        <v>122</v>
      </c>
      <c r="G2" s="96" t="s">
        <v>123</v>
      </c>
      <c r="H2" s="96" t="s">
        <v>122</v>
      </c>
      <c r="I2" s="96" t="s">
        <v>123</v>
      </c>
      <c r="J2" s="97" t="s">
        <v>124</v>
      </c>
      <c r="K2" s="64"/>
    </row>
    <row r="3" spans="1:11" ht="16.5" thickBot="1" x14ac:dyDescent="0.3">
      <c r="A3" s="238" t="s">
        <v>125</v>
      </c>
      <c r="B3" s="239"/>
      <c r="C3" s="239"/>
      <c r="D3" s="239"/>
      <c r="E3" s="239"/>
      <c r="F3" s="239"/>
      <c r="G3" s="239"/>
      <c r="H3" s="239"/>
      <c r="I3" s="240"/>
      <c r="J3" s="98"/>
      <c r="K3" s="64"/>
    </row>
    <row r="4" spans="1:11" ht="75" customHeight="1" x14ac:dyDescent="0.25">
      <c r="A4" s="99"/>
      <c r="B4" s="100">
        <v>1</v>
      </c>
      <c r="C4" s="101" t="s">
        <v>126</v>
      </c>
      <c r="D4" s="102">
        <v>1</v>
      </c>
      <c r="E4" s="102" t="s">
        <v>21</v>
      </c>
      <c r="F4" s="222">
        <v>0</v>
      </c>
      <c r="G4" s="222">
        <v>0</v>
      </c>
      <c r="H4" s="103">
        <f>F4*D4</f>
        <v>0</v>
      </c>
      <c r="I4" s="103">
        <f>G4*D4</f>
        <v>0</v>
      </c>
      <c r="J4" s="104">
        <f>H4+I4</f>
        <v>0</v>
      </c>
      <c r="K4" s="64"/>
    </row>
    <row r="5" spans="1:11" ht="46.5" customHeight="1" x14ac:dyDescent="0.25">
      <c r="A5" s="99"/>
      <c r="B5" s="100">
        <v>2</v>
      </c>
      <c r="C5" s="101" t="s">
        <v>127</v>
      </c>
      <c r="D5" s="102">
        <v>1</v>
      </c>
      <c r="E5" s="102" t="s">
        <v>21</v>
      </c>
      <c r="F5" s="222">
        <v>0</v>
      </c>
      <c r="G5" s="222">
        <v>0</v>
      </c>
      <c r="H5" s="103">
        <f>F5*D5</f>
        <v>0</v>
      </c>
      <c r="I5" s="103">
        <f>G5*D5</f>
        <v>0</v>
      </c>
      <c r="J5" s="104">
        <f>H5+I5</f>
        <v>0</v>
      </c>
      <c r="K5" s="64"/>
    </row>
    <row r="6" spans="1:11" ht="63" customHeight="1" x14ac:dyDescent="0.25">
      <c r="A6" s="99"/>
      <c r="B6" s="100">
        <v>3</v>
      </c>
      <c r="C6" s="101" t="s">
        <v>128</v>
      </c>
      <c r="D6" s="102">
        <v>1</v>
      </c>
      <c r="E6" s="102" t="s">
        <v>21</v>
      </c>
      <c r="F6" s="222">
        <v>0</v>
      </c>
      <c r="G6" s="222">
        <v>0</v>
      </c>
      <c r="H6" s="103">
        <f>F6*D6</f>
        <v>0</v>
      </c>
      <c r="I6" s="103">
        <f>G6*D6</f>
        <v>0</v>
      </c>
      <c r="J6" s="104">
        <f>H6+I6</f>
        <v>0</v>
      </c>
      <c r="K6" s="64"/>
    </row>
    <row r="7" spans="1:11" ht="31.5" customHeight="1" x14ac:dyDescent="0.25">
      <c r="A7" s="99"/>
      <c r="B7" s="100">
        <v>4</v>
      </c>
      <c r="C7" s="101" t="s">
        <v>129</v>
      </c>
      <c r="D7" s="102">
        <v>1</v>
      </c>
      <c r="E7" s="102" t="s">
        <v>49</v>
      </c>
      <c r="F7" s="222"/>
      <c r="G7" s="222">
        <v>0</v>
      </c>
      <c r="H7" s="103">
        <f>F7*D7</f>
        <v>0</v>
      </c>
      <c r="I7" s="103">
        <f>G7*D7</f>
        <v>0</v>
      </c>
      <c r="J7" s="104">
        <f>H7+I7</f>
        <v>0</v>
      </c>
      <c r="K7" s="64"/>
    </row>
    <row r="8" spans="1:11" ht="30.75" customHeight="1" thickBot="1" x14ac:dyDescent="0.3">
      <c r="A8" s="99"/>
      <c r="B8" s="100">
        <v>5</v>
      </c>
      <c r="C8" s="101" t="s">
        <v>130</v>
      </c>
      <c r="D8" s="102">
        <v>1</v>
      </c>
      <c r="E8" s="102" t="s">
        <v>49</v>
      </c>
      <c r="F8" s="222"/>
      <c r="G8" s="222">
        <v>0</v>
      </c>
      <c r="H8" s="105">
        <f>F8*D8</f>
        <v>0</v>
      </c>
      <c r="I8" s="105">
        <f>G8*D8</f>
        <v>0</v>
      </c>
      <c r="J8" s="106">
        <f>H8+I8</f>
        <v>0</v>
      </c>
      <c r="K8" s="64"/>
    </row>
    <row r="9" spans="1:11" ht="16.5" thickBot="1" x14ac:dyDescent="0.3">
      <c r="A9" s="238" t="s">
        <v>131</v>
      </c>
      <c r="B9" s="239"/>
      <c r="C9" s="239"/>
      <c r="D9" s="239"/>
      <c r="E9" s="239"/>
      <c r="F9" s="239"/>
      <c r="G9" s="239"/>
      <c r="H9" s="239"/>
      <c r="I9" s="240"/>
      <c r="J9" s="98"/>
      <c r="K9" s="64"/>
    </row>
    <row r="10" spans="1:11" ht="284.25" customHeight="1" x14ac:dyDescent="0.25">
      <c r="A10" s="107" t="s">
        <v>132</v>
      </c>
      <c r="B10" s="108"/>
      <c r="C10" s="109" t="s">
        <v>133</v>
      </c>
      <c r="D10" s="110"/>
      <c r="E10" s="110"/>
      <c r="F10" s="223"/>
      <c r="G10" s="223"/>
      <c r="H10" s="110"/>
      <c r="I10" s="110"/>
      <c r="J10" s="95"/>
      <c r="K10" s="64"/>
    </row>
    <row r="11" spans="1:11" ht="21" customHeight="1" x14ac:dyDescent="0.25">
      <c r="A11" s="99" t="s">
        <v>132</v>
      </c>
      <c r="B11" s="100">
        <v>1</v>
      </c>
      <c r="C11" s="111" t="s">
        <v>134</v>
      </c>
      <c r="D11" s="102">
        <v>25</v>
      </c>
      <c r="E11" s="102" t="s">
        <v>135</v>
      </c>
      <c r="F11" s="222">
        <v>0</v>
      </c>
      <c r="G11" s="222">
        <v>0</v>
      </c>
      <c r="H11" s="103">
        <f>F11*D11</f>
        <v>0</v>
      </c>
      <c r="I11" s="103">
        <f>G11*D11</f>
        <v>0</v>
      </c>
      <c r="J11" s="104">
        <f>H11+I11</f>
        <v>0</v>
      </c>
      <c r="K11" s="64"/>
    </row>
    <row r="12" spans="1:11" ht="18.75" customHeight="1" x14ac:dyDescent="0.25">
      <c r="A12" s="99" t="s">
        <v>132</v>
      </c>
      <c r="B12" s="100">
        <v>2</v>
      </c>
      <c r="C12" s="111" t="s">
        <v>136</v>
      </c>
      <c r="D12" s="102">
        <v>840</v>
      </c>
      <c r="E12" s="102" t="s">
        <v>135</v>
      </c>
      <c r="F12" s="222">
        <v>0</v>
      </c>
      <c r="G12" s="222">
        <v>0</v>
      </c>
      <c r="H12" s="103">
        <f>F12*D12</f>
        <v>0</v>
      </c>
      <c r="I12" s="103">
        <f>G12*D12</f>
        <v>0</v>
      </c>
      <c r="J12" s="104">
        <f>H12+I12</f>
        <v>0</v>
      </c>
      <c r="K12" s="64"/>
    </row>
    <row r="13" spans="1:11" ht="15.75" x14ac:dyDescent="0.25">
      <c r="A13" s="99" t="s">
        <v>132</v>
      </c>
      <c r="B13" s="100">
        <v>3</v>
      </c>
      <c r="C13" s="111" t="s">
        <v>137</v>
      </c>
      <c r="D13" s="102">
        <v>580</v>
      </c>
      <c r="E13" s="102" t="s">
        <v>135</v>
      </c>
      <c r="F13" s="222">
        <v>0</v>
      </c>
      <c r="G13" s="222">
        <v>0</v>
      </c>
      <c r="H13" s="103">
        <f>F13*D13</f>
        <v>0</v>
      </c>
      <c r="I13" s="103">
        <f>G13*D13</f>
        <v>0</v>
      </c>
      <c r="J13" s="104">
        <f>H13+I13</f>
        <v>0</v>
      </c>
      <c r="K13" s="64"/>
    </row>
    <row r="14" spans="1:11" ht="15.75" x14ac:dyDescent="0.25">
      <c r="A14" s="99" t="s">
        <v>132</v>
      </c>
      <c r="B14" s="100">
        <v>4</v>
      </c>
      <c r="C14" s="111" t="s">
        <v>138</v>
      </c>
      <c r="D14" s="102">
        <v>20</v>
      </c>
      <c r="E14" s="102" t="s">
        <v>135</v>
      </c>
      <c r="F14" s="222">
        <v>0</v>
      </c>
      <c r="G14" s="222">
        <v>0</v>
      </c>
      <c r="H14" s="103">
        <f>F14*D14</f>
        <v>0</v>
      </c>
      <c r="I14" s="103">
        <f>G14*D14</f>
        <v>0</v>
      </c>
      <c r="J14" s="104">
        <f>H14+I14</f>
        <v>0</v>
      </c>
      <c r="K14" s="64"/>
    </row>
    <row r="15" spans="1:11" ht="16.5" thickBot="1" x14ac:dyDescent="0.3">
      <c r="A15" s="99" t="s">
        <v>132</v>
      </c>
      <c r="B15" s="100">
        <v>5</v>
      </c>
      <c r="C15" s="112" t="s">
        <v>139</v>
      </c>
      <c r="D15" s="113">
        <v>50</v>
      </c>
      <c r="E15" s="113" t="s">
        <v>135</v>
      </c>
      <c r="F15" s="222">
        <v>0</v>
      </c>
      <c r="G15" s="222">
        <v>0</v>
      </c>
      <c r="H15" s="103">
        <f>F15*D15</f>
        <v>0</v>
      </c>
      <c r="I15" s="103">
        <f>G15*D15</f>
        <v>0</v>
      </c>
      <c r="J15" s="104">
        <f>H15+I15</f>
        <v>0</v>
      </c>
      <c r="K15" s="64"/>
    </row>
    <row r="16" spans="1:11" ht="16.5" thickBot="1" x14ac:dyDescent="0.3">
      <c r="A16" s="238" t="s">
        <v>140</v>
      </c>
      <c r="B16" s="239"/>
      <c r="C16" s="239"/>
      <c r="D16" s="239"/>
      <c r="E16" s="239"/>
      <c r="F16" s="239"/>
      <c r="G16" s="239"/>
      <c r="H16" s="239"/>
      <c r="I16" s="240"/>
      <c r="J16" s="98"/>
      <c r="K16" s="64"/>
    </row>
    <row r="17" spans="1:11" ht="96" customHeight="1" x14ac:dyDescent="0.25">
      <c r="A17" s="107" t="s">
        <v>141</v>
      </c>
      <c r="B17" s="108"/>
      <c r="C17" s="114" t="s">
        <v>142</v>
      </c>
      <c r="D17" s="110"/>
      <c r="E17" s="110"/>
      <c r="F17" s="223"/>
      <c r="G17" s="223"/>
      <c r="H17" s="110"/>
      <c r="I17" s="110"/>
      <c r="J17" s="95"/>
      <c r="K17" s="64"/>
    </row>
    <row r="18" spans="1:11" ht="63" customHeight="1" x14ac:dyDescent="0.25">
      <c r="A18" s="99" t="s">
        <v>141</v>
      </c>
      <c r="B18" s="100">
        <v>1</v>
      </c>
      <c r="C18" s="115" t="s">
        <v>143</v>
      </c>
      <c r="D18" s="102">
        <v>9</v>
      </c>
      <c r="E18" s="102" t="s">
        <v>21</v>
      </c>
      <c r="F18" s="222">
        <v>0</v>
      </c>
      <c r="G18" s="222">
        <v>0</v>
      </c>
      <c r="H18" s="103">
        <f t="shared" ref="H18:H24" si="0">F18*D18</f>
        <v>0</v>
      </c>
      <c r="I18" s="103">
        <f t="shared" ref="I18:I24" si="1">G18*D18</f>
        <v>0</v>
      </c>
      <c r="J18" s="104">
        <f t="shared" ref="J18:J24" si="2">H18+I18</f>
        <v>0</v>
      </c>
      <c r="K18" s="64"/>
    </row>
    <row r="19" spans="1:11" ht="82.5" customHeight="1" x14ac:dyDescent="0.25">
      <c r="A19" s="99" t="s">
        <v>141</v>
      </c>
      <c r="B19" s="100">
        <v>2</v>
      </c>
      <c r="C19" s="167" t="s">
        <v>144</v>
      </c>
      <c r="D19" s="102">
        <v>36</v>
      </c>
      <c r="E19" s="102" t="s">
        <v>21</v>
      </c>
      <c r="F19" s="222">
        <v>0</v>
      </c>
      <c r="G19" s="222">
        <v>0</v>
      </c>
      <c r="H19" s="103">
        <f t="shared" si="0"/>
        <v>0</v>
      </c>
      <c r="I19" s="103">
        <f t="shared" si="1"/>
        <v>0</v>
      </c>
      <c r="J19" s="104">
        <f t="shared" si="2"/>
        <v>0</v>
      </c>
      <c r="K19" s="64"/>
    </row>
    <row r="20" spans="1:11" ht="78" customHeight="1" x14ac:dyDescent="0.25">
      <c r="A20" s="99" t="s">
        <v>141</v>
      </c>
      <c r="B20" s="100">
        <v>3</v>
      </c>
      <c r="C20" s="167" t="s">
        <v>145</v>
      </c>
      <c r="D20" s="102">
        <v>16</v>
      </c>
      <c r="E20" s="102" t="s">
        <v>21</v>
      </c>
      <c r="F20" s="222">
        <v>0</v>
      </c>
      <c r="G20" s="222">
        <v>0</v>
      </c>
      <c r="H20" s="103">
        <f t="shared" si="0"/>
        <v>0</v>
      </c>
      <c r="I20" s="103">
        <f t="shared" si="1"/>
        <v>0</v>
      </c>
      <c r="J20" s="104">
        <f t="shared" si="2"/>
        <v>0</v>
      </c>
      <c r="K20" s="64"/>
    </row>
    <row r="21" spans="1:11" ht="69.75" customHeight="1" x14ac:dyDescent="0.25">
      <c r="A21" s="99" t="s">
        <v>141</v>
      </c>
      <c r="B21" s="100">
        <v>4</v>
      </c>
      <c r="C21" s="167" t="s">
        <v>146</v>
      </c>
      <c r="D21" s="102">
        <v>1</v>
      </c>
      <c r="E21" s="102" t="s">
        <v>21</v>
      </c>
      <c r="F21" s="222">
        <v>0</v>
      </c>
      <c r="G21" s="222">
        <v>0</v>
      </c>
      <c r="H21" s="103">
        <f t="shared" si="0"/>
        <v>0</v>
      </c>
      <c r="I21" s="103">
        <f t="shared" si="1"/>
        <v>0</v>
      </c>
      <c r="J21" s="104">
        <f t="shared" si="2"/>
        <v>0</v>
      </c>
      <c r="K21" s="64"/>
    </row>
    <row r="22" spans="1:11" ht="63.75" customHeight="1" x14ac:dyDescent="0.25">
      <c r="A22" s="99" t="s">
        <v>141</v>
      </c>
      <c r="B22" s="100">
        <v>5</v>
      </c>
      <c r="C22" s="167" t="s">
        <v>147</v>
      </c>
      <c r="D22" s="102">
        <v>15</v>
      </c>
      <c r="E22" s="102" t="s">
        <v>21</v>
      </c>
      <c r="F22" s="222">
        <v>0</v>
      </c>
      <c r="G22" s="222">
        <v>0</v>
      </c>
      <c r="H22" s="103">
        <f t="shared" si="0"/>
        <v>0</v>
      </c>
      <c r="I22" s="103">
        <f t="shared" si="1"/>
        <v>0</v>
      </c>
      <c r="J22" s="104">
        <f t="shared" si="2"/>
        <v>0</v>
      </c>
      <c r="K22" s="64"/>
    </row>
    <row r="23" spans="1:11" ht="48" customHeight="1" x14ac:dyDescent="0.25">
      <c r="A23" s="99" t="s">
        <v>141</v>
      </c>
      <c r="B23" s="100">
        <v>6</v>
      </c>
      <c r="C23" s="115" t="s">
        <v>148</v>
      </c>
      <c r="D23" s="102">
        <v>6</v>
      </c>
      <c r="E23" s="102" t="s">
        <v>21</v>
      </c>
      <c r="F23" s="222">
        <v>0</v>
      </c>
      <c r="G23" s="222">
        <v>0</v>
      </c>
      <c r="H23" s="103">
        <f t="shared" si="0"/>
        <v>0</v>
      </c>
      <c r="I23" s="103">
        <f t="shared" si="1"/>
        <v>0</v>
      </c>
      <c r="J23" s="104">
        <f t="shared" si="2"/>
        <v>0</v>
      </c>
      <c r="K23" s="64"/>
    </row>
    <row r="24" spans="1:11" ht="48.75" customHeight="1" thickBot="1" x14ac:dyDescent="0.3">
      <c r="A24" s="99" t="s">
        <v>141</v>
      </c>
      <c r="B24" s="100">
        <v>7</v>
      </c>
      <c r="C24" s="115" t="s">
        <v>149</v>
      </c>
      <c r="D24" s="102">
        <v>4</v>
      </c>
      <c r="E24" s="102" t="s">
        <v>21</v>
      </c>
      <c r="F24" s="222">
        <v>0</v>
      </c>
      <c r="G24" s="222">
        <v>0</v>
      </c>
      <c r="H24" s="103">
        <f t="shared" si="0"/>
        <v>0</v>
      </c>
      <c r="I24" s="103">
        <f t="shared" si="1"/>
        <v>0</v>
      </c>
      <c r="J24" s="104">
        <f t="shared" si="2"/>
        <v>0</v>
      </c>
      <c r="K24" s="64"/>
    </row>
    <row r="25" spans="1:11" ht="16.5" thickBot="1" x14ac:dyDescent="0.3">
      <c r="A25" s="238" t="s">
        <v>150</v>
      </c>
      <c r="B25" s="239"/>
      <c r="C25" s="239"/>
      <c r="D25" s="239"/>
      <c r="E25" s="239"/>
      <c r="F25" s="239"/>
      <c r="G25" s="239"/>
      <c r="H25" s="239"/>
      <c r="I25" s="240"/>
      <c r="J25" s="98"/>
      <c r="K25" s="64"/>
    </row>
    <row r="26" spans="1:11" ht="151.5" customHeight="1" x14ac:dyDescent="0.25">
      <c r="A26" s="107"/>
      <c r="B26" s="108"/>
      <c r="C26" s="109" t="s">
        <v>151</v>
      </c>
      <c r="D26" s="110"/>
      <c r="E26" s="110"/>
      <c r="F26" s="223"/>
      <c r="G26" s="223"/>
      <c r="H26" s="102"/>
      <c r="I26" s="102"/>
      <c r="J26" s="116"/>
      <c r="K26" s="64"/>
    </row>
    <row r="27" spans="1:11" ht="51.75" customHeight="1" x14ac:dyDescent="0.25">
      <c r="A27" s="99" t="s">
        <v>152</v>
      </c>
      <c r="B27" s="100">
        <v>1</v>
      </c>
      <c r="C27" s="117" t="s">
        <v>153</v>
      </c>
      <c r="D27" s="102">
        <v>76</v>
      </c>
      <c r="E27" s="102" t="s">
        <v>21</v>
      </c>
      <c r="F27" s="222">
        <v>0</v>
      </c>
      <c r="G27" s="222">
        <v>0</v>
      </c>
      <c r="H27" s="103">
        <f>F27*D27</f>
        <v>0</v>
      </c>
      <c r="I27" s="103">
        <f>G27*D27</f>
        <v>0</v>
      </c>
      <c r="J27" s="104">
        <f>H27+I27</f>
        <v>0</v>
      </c>
      <c r="K27" s="64"/>
    </row>
    <row r="28" spans="1:11" ht="50.25" customHeight="1" x14ac:dyDescent="0.25">
      <c r="A28" s="99" t="s">
        <v>152</v>
      </c>
      <c r="B28" s="118">
        <v>2</v>
      </c>
      <c r="C28" s="117" t="s">
        <v>154</v>
      </c>
      <c r="D28" s="102">
        <v>12</v>
      </c>
      <c r="E28" s="102" t="s">
        <v>21</v>
      </c>
      <c r="F28" s="222">
        <v>0</v>
      </c>
      <c r="G28" s="222">
        <v>0</v>
      </c>
      <c r="H28" s="103">
        <f>F28*D28</f>
        <v>0</v>
      </c>
      <c r="I28" s="103">
        <f>G28*D28</f>
        <v>0</v>
      </c>
      <c r="J28" s="104">
        <f>H28+I28</f>
        <v>0</v>
      </c>
      <c r="K28" s="64"/>
    </row>
    <row r="29" spans="1:11" ht="47.25" customHeight="1" x14ac:dyDescent="0.25">
      <c r="A29" s="99" t="s">
        <v>152</v>
      </c>
      <c r="B29" s="100">
        <v>3</v>
      </c>
      <c r="C29" s="117" t="s">
        <v>155</v>
      </c>
      <c r="D29" s="102">
        <v>1</v>
      </c>
      <c r="E29" s="102" t="s">
        <v>21</v>
      </c>
      <c r="F29" s="222">
        <v>0</v>
      </c>
      <c r="G29" s="222">
        <v>0</v>
      </c>
      <c r="H29" s="103">
        <f>F29*D29</f>
        <v>0</v>
      </c>
      <c r="I29" s="103">
        <f>G29*D29</f>
        <v>0</v>
      </c>
      <c r="J29" s="104">
        <f>H29+I29</f>
        <v>0</v>
      </c>
      <c r="K29" s="64"/>
    </row>
    <row r="30" spans="1:11" ht="53.25" customHeight="1" x14ac:dyDescent="0.25">
      <c r="A30" s="99" t="s">
        <v>152</v>
      </c>
      <c r="B30" s="118">
        <v>4</v>
      </c>
      <c r="C30" s="117" t="s">
        <v>156</v>
      </c>
      <c r="D30" s="102">
        <v>14</v>
      </c>
      <c r="E30" s="102" t="s">
        <v>21</v>
      </c>
      <c r="F30" s="222">
        <v>0</v>
      </c>
      <c r="G30" s="222">
        <v>0</v>
      </c>
      <c r="H30" s="103">
        <f>F30*D30</f>
        <v>0</v>
      </c>
      <c r="I30" s="103">
        <f>G30*D30</f>
        <v>0</v>
      </c>
      <c r="J30" s="104">
        <f>H30+I30</f>
        <v>0</v>
      </c>
      <c r="K30" s="64"/>
    </row>
    <row r="31" spans="1:11" ht="56.25" customHeight="1" thickBot="1" x14ac:dyDescent="0.3">
      <c r="A31" s="99" t="s">
        <v>152</v>
      </c>
      <c r="B31" s="100">
        <v>5</v>
      </c>
      <c r="C31" s="115" t="s">
        <v>157</v>
      </c>
      <c r="D31" s="102">
        <v>1</v>
      </c>
      <c r="E31" s="102" t="s">
        <v>21</v>
      </c>
      <c r="F31" s="222">
        <v>0</v>
      </c>
      <c r="G31" s="222">
        <v>0</v>
      </c>
      <c r="H31" s="103">
        <f>F31*D31</f>
        <v>0</v>
      </c>
      <c r="I31" s="103">
        <f>G31*D31</f>
        <v>0</v>
      </c>
      <c r="J31" s="104">
        <f>H31+I31</f>
        <v>0</v>
      </c>
      <c r="K31" s="64"/>
    </row>
    <row r="32" spans="1:11" ht="16.5" thickBot="1" x14ac:dyDescent="0.3">
      <c r="A32" s="238" t="s">
        <v>158</v>
      </c>
      <c r="B32" s="239"/>
      <c r="C32" s="239"/>
      <c r="D32" s="239"/>
      <c r="E32" s="239"/>
      <c r="F32" s="239"/>
      <c r="G32" s="239"/>
      <c r="H32" s="239"/>
      <c r="I32" s="240"/>
      <c r="J32" s="98"/>
      <c r="K32" s="64"/>
    </row>
    <row r="33" spans="1:11" ht="77.25" customHeight="1" x14ac:dyDescent="0.25">
      <c r="A33" s="107" t="s">
        <v>159</v>
      </c>
      <c r="B33" s="108"/>
      <c r="C33" s="109" t="s">
        <v>160</v>
      </c>
      <c r="D33" s="110"/>
      <c r="E33" s="110"/>
      <c r="F33" s="223"/>
      <c r="G33" s="223"/>
      <c r="H33" s="102"/>
      <c r="I33" s="102"/>
      <c r="J33" s="116"/>
      <c r="K33" s="64"/>
    </row>
    <row r="34" spans="1:11" ht="15.75" x14ac:dyDescent="0.25">
      <c r="A34" s="99" t="s">
        <v>159</v>
      </c>
      <c r="B34" s="100">
        <v>1</v>
      </c>
      <c r="C34" s="119" t="s">
        <v>161</v>
      </c>
      <c r="D34" s="102">
        <v>3</v>
      </c>
      <c r="E34" s="102" t="s">
        <v>21</v>
      </c>
      <c r="F34" s="222">
        <v>0</v>
      </c>
      <c r="G34" s="222">
        <v>0</v>
      </c>
      <c r="H34" s="103">
        <f>F34*D34</f>
        <v>0</v>
      </c>
      <c r="I34" s="103">
        <f>G34*D34</f>
        <v>0</v>
      </c>
      <c r="J34" s="104">
        <f>H34+I34</f>
        <v>0</v>
      </c>
      <c r="K34" s="64"/>
    </row>
    <row r="35" spans="1:11" ht="15.75" x14ac:dyDescent="0.25">
      <c r="A35" s="99" t="s">
        <v>159</v>
      </c>
      <c r="B35" s="100">
        <v>2</v>
      </c>
      <c r="C35" s="119" t="s">
        <v>162</v>
      </c>
      <c r="D35" s="102">
        <v>80</v>
      </c>
      <c r="E35" s="102" t="s">
        <v>135</v>
      </c>
      <c r="F35" s="222">
        <v>0</v>
      </c>
      <c r="G35" s="222">
        <v>0</v>
      </c>
      <c r="H35" s="103">
        <f>F35*D35</f>
        <v>0</v>
      </c>
      <c r="I35" s="103">
        <f>G35*D35</f>
        <v>0</v>
      </c>
      <c r="J35" s="104">
        <f>H35+I35</f>
        <v>0</v>
      </c>
      <c r="K35" s="64"/>
    </row>
    <row r="36" spans="1:11" ht="16.5" thickBot="1" x14ac:dyDescent="0.3">
      <c r="A36" s="99" t="s">
        <v>159</v>
      </c>
      <c r="B36" s="100" t="s">
        <v>141</v>
      </c>
      <c r="C36" s="117" t="s">
        <v>163</v>
      </c>
      <c r="D36" s="102">
        <v>2</v>
      </c>
      <c r="E36" s="102" t="s">
        <v>21</v>
      </c>
      <c r="F36" s="222"/>
      <c r="G36" s="222">
        <v>0</v>
      </c>
      <c r="H36" s="103">
        <f>F36*D36</f>
        <v>0</v>
      </c>
      <c r="I36" s="103">
        <f>G36*D36</f>
        <v>0</v>
      </c>
      <c r="J36" s="104">
        <f>H36+I36</f>
        <v>0</v>
      </c>
      <c r="K36" s="64"/>
    </row>
    <row r="37" spans="1:11" ht="16.5" thickBot="1" x14ac:dyDescent="0.3">
      <c r="A37" s="238" t="s">
        <v>164</v>
      </c>
      <c r="B37" s="239"/>
      <c r="C37" s="239"/>
      <c r="D37" s="239"/>
      <c r="E37" s="239"/>
      <c r="F37" s="239"/>
      <c r="G37" s="239"/>
      <c r="H37" s="239"/>
      <c r="I37" s="240"/>
      <c r="J37" s="98"/>
      <c r="K37" s="64"/>
    </row>
    <row r="38" spans="1:11" ht="48.75" customHeight="1" x14ac:dyDescent="0.25">
      <c r="A38" s="107" t="s">
        <v>165</v>
      </c>
      <c r="B38" s="108"/>
      <c r="C38" s="109" t="s">
        <v>166</v>
      </c>
      <c r="D38" s="110"/>
      <c r="E38" s="110"/>
      <c r="F38" s="223"/>
      <c r="G38" s="223"/>
      <c r="H38" s="102"/>
      <c r="I38" s="102"/>
      <c r="J38" s="116"/>
      <c r="K38" s="64"/>
    </row>
    <row r="39" spans="1:11" ht="35.25" customHeight="1" x14ac:dyDescent="0.25">
      <c r="A39" s="99" t="s">
        <v>165</v>
      </c>
      <c r="B39" s="100">
        <v>1</v>
      </c>
      <c r="C39" s="117" t="s">
        <v>167</v>
      </c>
      <c r="D39" s="102">
        <v>75</v>
      </c>
      <c r="E39" s="102" t="s">
        <v>21</v>
      </c>
      <c r="F39" s="222">
        <v>0</v>
      </c>
      <c r="G39" s="222">
        <v>0</v>
      </c>
      <c r="H39" s="103">
        <f>F39*D39</f>
        <v>0</v>
      </c>
      <c r="I39" s="103">
        <f>G39*D39</f>
        <v>0</v>
      </c>
      <c r="J39" s="104">
        <f>H39+I39</f>
        <v>0</v>
      </c>
      <c r="K39" s="64"/>
    </row>
    <row r="40" spans="1:11" ht="60.75" customHeight="1" x14ac:dyDescent="0.25">
      <c r="A40" s="99" t="s">
        <v>165</v>
      </c>
      <c r="B40" s="100">
        <v>2</v>
      </c>
      <c r="C40" s="117" t="s">
        <v>168</v>
      </c>
      <c r="D40" s="102">
        <v>64</v>
      </c>
      <c r="E40" s="102" t="s">
        <v>21</v>
      </c>
      <c r="F40" s="222">
        <v>0</v>
      </c>
      <c r="G40" s="222">
        <v>0</v>
      </c>
      <c r="H40" s="103">
        <f>F40*D40</f>
        <v>0</v>
      </c>
      <c r="I40" s="103">
        <f>G40*D40</f>
        <v>0</v>
      </c>
      <c r="J40" s="104">
        <f>H40+I40</f>
        <v>0</v>
      </c>
      <c r="K40" s="64"/>
    </row>
    <row r="41" spans="1:11" ht="34.5" customHeight="1" x14ac:dyDescent="0.25">
      <c r="A41" s="99" t="s">
        <v>165</v>
      </c>
      <c r="B41" s="100">
        <v>3</v>
      </c>
      <c r="C41" s="117" t="s">
        <v>169</v>
      </c>
      <c r="D41" s="102">
        <v>1</v>
      </c>
      <c r="E41" s="102" t="s">
        <v>170</v>
      </c>
      <c r="F41" s="222"/>
      <c r="G41" s="222">
        <v>0</v>
      </c>
      <c r="H41" s="103">
        <f>F41*D41</f>
        <v>0</v>
      </c>
      <c r="I41" s="103">
        <f>G41*D41</f>
        <v>0</v>
      </c>
      <c r="J41" s="104">
        <f>H41+I41</f>
        <v>0</v>
      </c>
      <c r="K41" s="64"/>
    </row>
    <row r="42" spans="1:11" ht="17.25" customHeight="1" x14ac:dyDescent="0.25">
      <c r="A42" s="99" t="s">
        <v>165</v>
      </c>
      <c r="B42" s="100">
        <v>4</v>
      </c>
      <c r="C42" s="120" t="s">
        <v>171</v>
      </c>
      <c r="D42" s="102">
        <v>990</v>
      </c>
      <c r="E42" s="102" t="s">
        <v>135</v>
      </c>
      <c r="F42" s="222">
        <v>0</v>
      </c>
      <c r="G42" s="222">
        <v>0</v>
      </c>
      <c r="H42" s="103">
        <f>F42*D42</f>
        <v>0</v>
      </c>
      <c r="I42" s="103">
        <f>G42*D42</f>
        <v>0</v>
      </c>
      <c r="J42" s="104">
        <f>H42+I42</f>
        <v>0</v>
      </c>
      <c r="K42" s="64"/>
    </row>
    <row r="43" spans="1:11" ht="16.5" thickBot="1" x14ac:dyDescent="0.3">
      <c r="A43" s="99" t="s">
        <v>165</v>
      </c>
      <c r="B43" s="100">
        <v>5</v>
      </c>
      <c r="C43" s="102" t="s">
        <v>172</v>
      </c>
      <c r="D43" s="102">
        <v>610</v>
      </c>
      <c r="E43" s="102" t="s">
        <v>135</v>
      </c>
      <c r="F43" s="222"/>
      <c r="G43" s="222">
        <v>0</v>
      </c>
      <c r="H43" s="103">
        <f>F43*D43</f>
        <v>0</v>
      </c>
      <c r="I43" s="103">
        <f>G43*D43</f>
        <v>0</v>
      </c>
      <c r="J43" s="104">
        <f>H43+I43</f>
        <v>0</v>
      </c>
      <c r="K43" s="64"/>
    </row>
    <row r="44" spans="1:11" ht="16.5" thickBot="1" x14ac:dyDescent="0.3">
      <c r="A44" s="238" t="s">
        <v>173</v>
      </c>
      <c r="B44" s="239"/>
      <c r="C44" s="239"/>
      <c r="D44" s="239"/>
      <c r="E44" s="239"/>
      <c r="F44" s="239"/>
      <c r="G44" s="239"/>
      <c r="H44" s="239"/>
      <c r="I44" s="240"/>
      <c r="J44" s="98"/>
      <c r="K44" s="64"/>
    </row>
    <row r="45" spans="1:11" ht="31.5" x14ac:dyDescent="0.25">
      <c r="A45" s="99" t="s">
        <v>174</v>
      </c>
      <c r="B45" s="100">
        <v>1</v>
      </c>
      <c r="C45" s="101" t="s">
        <v>175</v>
      </c>
      <c r="D45" s="102">
        <v>1</v>
      </c>
      <c r="E45" s="102" t="s">
        <v>21</v>
      </c>
      <c r="F45" s="222"/>
      <c r="G45" s="222">
        <v>0</v>
      </c>
      <c r="H45" s="103">
        <f>F45*D45</f>
        <v>0</v>
      </c>
      <c r="I45" s="103">
        <f>G45*D45</f>
        <v>0</v>
      </c>
      <c r="J45" s="104">
        <f>H45+I45</f>
        <v>0</v>
      </c>
      <c r="K45" s="64"/>
    </row>
    <row r="46" spans="1:11" ht="31.5" x14ac:dyDescent="0.25">
      <c r="A46" s="99" t="s">
        <v>174</v>
      </c>
      <c r="B46" s="100">
        <v>2</v>
      </c>
      <c r="C46" s="120" t="s">
        <v>176</v>
      </c>
      <c r="D46" s="102">
        <v>800</v>
      </c>
      <c r="E46" s="102" t="s">
        <v>135</v>
      </c>
      <c r="F46" s="222"/>
      <c r="G46" s="222">
        <v>0</v>
      </c>
      <c r="H46" s="103">
        <f>F46*D46</f>
        <v>0</v>
      </c>
      <c r="I46" s="103">
        <f>G46*D46</f>
        <v>0</v>
      </c>
      <c r="J46" s="104">
        <f>H46+I46</f>
        <v>0</v>
      </c>
      <c r="K46" s="64"/>
    </row>
    <row r="47" spans="1:11" ht="15.75" x14ac:dyDescent="0.25">
      <c r="A47" s="99" t="s">
        <v>174</v>
      </c>
      <c r="B47" s="100">
        <v>3</v>
      </c>
      <c r="C47" s="102" t="s">
        <v>177</v>
      </c>
      <c r="D47" s="102">
        <v>85</v>
      </c>
      <c r="E47" s="102" t="s">
        <v>21</v>
      </c>
      <c r="F47" s="222"/>
      <c r="G47" s="222">
        <v>0</v>
      </c>
      <c r="H47" s="103">
        <f>F47*D47</f>
        <v>0</v>
      </c>
      <c r="I47" s="103">
        <f>G47*D47</f>
        <v>0</v>
      </c>
      <c r="J47" s="104">
        <f>H47+I47</f>
        <v>0</v>
      </c>
      <c r="K47" s="64"/>
    </row>
    <row r="48" spans="1:11" ht="16.5" thickBot="1" x14ac:dyDescent="0.3">
      <c r="A48" s="99" t="s">
        <v>174</v>
      </c>
      <c r="B48" s="100">
        <v>4</v>
      </c>
      <c r="C48" s="102" t="s">
        <v>178</v>
      </c>
      <c r="D48" s="102">
        <v>2</v>
      </c>
      <c r="E48" s="102" t="s">
        <v>21</v>
      </c>
      <c r="F48" s="224"/>
      <c r="G48" s="222">
        <v>0</v>
      </c>
      <c r="H48" s="103">
        <f>F48*D48</f>
        <v>0</v>
      </c>
      <c r="I48" s="103">
        <f>G48*D48</f>
        <v>0</v>
      </c>
      <c r="J48" s="104">
        <f>H48+I48</f>
        <v>0</v>
      </c>
      <c r="K48" s="64"/>
    </row>
    <row r="49" spans="1:13" ht="16.5" thickBot="1" x14ac:dyDescent="0.3">
      <c r="A49" s="238" t="s">
        <v>179</v>
      </c>
      <c r="B49" s="239"/>
      <c r="C49" s="239"/>
      <c r="D49" s="239"/>
      <c r="E49" s="239"/>
      <c r="F49" s="239"/>
      <c r="G49" s="239"/>
      <c r="H49" s="239"/>
      <c r="I49" s="240"/>
      <c r="J49" s="98"/>
      <c r="K49" s="64"/>
    </row>
    <row r="50" spans="1:13" ht="15.75" x14ac:dyDescent="0.25">
      <c r="A50" s="121" t="s">
        <v>180</v>
      </c>
      <c r="B50" s="108">
        <v>1</v>
      </c>
      <c r="C50" s="122" t="s">
        <v>181</v>
      </c>
      <c r="D50" s="110">
        <v>21</v>
      </c>
      <c r="E50" s="110" t="s">
        <v>21</v>
      </c>
      <c r="F50" s="225"/>
      <c r="G50" s="225">
        <v>0</v>
      </c>
      <c r="H50" s="123">
        <f t="shared" ref="H50:H55" si="3">F50*D50</f>
        <v>0</v>
      </c>
      <c r="I50" s="123">
        <f t="shared" ref="I50:I55" si="4">G50*D50</f>
        <v>0</v>
      </c>
      <c r="J50" s="124">
        <f t="shared" ref="J50:J55" si="5">H50+I50</f>
        <v>0</v>
      </c>
      <c r="K50" s="64"/>
    </row>
    <row r="51" spans="1:13" ht="47.25" x14ac:dyDescent="0.25">
      <c r="A51" s="125" t="s">
        <v>180</v>
      </c>
      <c r="B51" s="100">
        <v>2</v>
      </c>
      <c r="C51" s="117" t="s">
        <v>182</v>
      </c>
      <c r="D51" s="102">
        <v>2</v>
      </c>
      <c r="E51" s="102" t="s">
        <v>21</v>
      </c>
      <c r="F51" s="222"/>
      <c r="G51" s="222">
        <v>0</v>
      </c>
      <c r="H51" s="103">
        <f t="shared" si="3"/>
        <v>0</v>
      </c>
      <c r="I51" s="103">
        <f t="shared" si="4"/>
        <v>0</v>
      </c>
      <c r="J51" s="104">
        <f t="shared" si="5"/>
        <v>0</v>
      </c>
      <c r="K51" s="64"/>
    </row>
    <row r="52" spans="1:13" ht="15.75" x14ac:dyDescent="0.25">
      <c r="A52" s="125" t="s">
        <v>180</v>
      </c>
      <c r="B52" s="100">
        <v>3</v>
      </c>
      <c r="C52" s="119" t="s">
        <v>183</v>
      </c>
      <c r="D52" s="102">
        <v>2</v>
      </c>
      <c r="E52" s="102" t="s">
        <v>21</v>
      </c>
      <c r="F52" s="222"/>
      <c r="G52" s="222">
        <v>0</v>
      </c>
      <c r="H52" s="103">
        <f t="shared" si="3"/>
        <v>0</v>
      </c>
      <c r="I52" s="103">
        <f t="shared" si="4"/>
        <v>0</v>
      </c>
      <c r="J52" s="104">
        <f t="shared" si="5"/>
        <v>0</v>
      </c>
      <c r="K52" s="64"/>
    </row>
    <row r="53" spans="1:13" ht="47.25" x14ac:dyDescent="0.25">
      <c r="A53" s="125" t="s">
        <v>180</v>
      </c>
      <c r="B53" s="100">
        <v>4</v>
      </c>
      <c r="C53" s="117" t="s">
        <v>184</v>
      </c>
      <c r="D53" s="102">
        <v>2</v>
      </c>
      <c r="E53" s="102" t="s">
        <v>21</v>
      </c>
      <c r="F53" s="222"/>
      <c r="G53" s="222">
        <v>0</v>
      </c>
      <c r="H53" s="103">
        <f t="shared" si="3"/>
        <v>0</v>
      </c>
      <c r="I53" s="103">
        <f t="shared" si="4"/>
        <v>0</v>
      </c>
      <c r="J53" s="104">
        <f t="shared" si="5"/>
        <v>0</v>
      </c>
      <c r="K53" s="64"/>
    </row>
    <row r="54" spans="1:13" ht="15.75" x14ac:dyDescent="0.25">
      <c r="A54" s="125" t="s">
        <v>180</v>
      </c>
      <c r="B54" s="100">
        <v>5</v>
      </c>
      <c r="C54" s="119" t="s">
        <v>185</v>
      </c>
      <c r="D54" s="102">
        <v>2</v>
      </c>
      <c r="E54" s="102" t="s">
        <v>21</v>
      </c>
      <c r="F54" s="224"/>
      <c r="G54" s="222">
        <v>0</v>
      </c>
      <c r="H54" s="103">
        <f t="shared" si="3"/>
        <v>0</v>
      </c>
      <c r="I54" s="103">
        <f t="shared" si="4"/>
        <v>0</v>
      </c>
      <c r="J54" s="104">
        <f t="shared" si="5"/>
        <v>0</v>
      </c>
      <c r="K54" s="64"/>
    </row>
    <row r="55" spans="1:13" ht="16.5" thickBot="1" x14ac:dyDescent="0.3">
      <c r="A55" s="126" t="s">
        <v>180</v>
      </c>
      <c r="B55" s="127">
        <v>6</v>
      </c>
      <c r="C55" s="128" t="s">
        <v>186</v>
      </c>
      <c r="D55" s="128">
        <v>1</v>
      </c>
      <c r="E55" s="128" t="s">
        <v>21</v>
      </c>
      <c r="F55" s="226"/>
      <c r="G55" s="226">
        <v>0</v>
      </c>
      <c r="H55" s="129">
        <f t="shared" si="3"/>
        <v>0</v>
      </c>
      <c r="I55" s="129">
        <f t="shared" si="4"/>
        <v>0</v>
      </c>
      <c r="J55" s="130">
        <f t="shared" si="5"/>
        <v>0</v>
      </c>
      <c r="K55" s="64"/>
    </row>
    <row r="56" spans="1:13" ht="16.5" thickBot="1" x14ac:dyDescent="0.3">
      <c r="A56" s="238" t="s">
        <v>250</v>
      </c>
      <c r="B56" s="239"/>
      <c r="C56" s="239"/>
      <c r="D56" s="239"/>
      <c r="E56" s="239"/>
      <c r="F56" s="239"/>
      <c r="G56" s="239"/>
      <c r="H56" s="239"/>
      <c r="I56" s="240"/>
      <c r="J56" s="98"/>
      <c r="K56" s="64"/>
    </row>
    <row r="57" spans="1:13" ht="18.75" customHeight="1" thickBot="1" x14ac:dyDescent="0.3">
      <c r="A57" s="156"/>
      <c r="B57" s="157"/>
      <c r="C57" s="156"/>
      <c r="D57" s="156"/>
      <c r="E57" s="156"/>
      <c r="F57" s="158"/>
      <c r="G57" s="158"/>
      <c r="H57" s="159">
        <f>SUM(H4:H55)</f>
        <v>0</v>
      </c>
      <c r="I57" s="160">
        <f>SUM(I4:I55)</f>
        <v>0</v>
      </c>
      <c r="J57" s="161"/>
      <c r="K57" s="64"/>
    </row>
    <row r="58" spans="1:13" ht="22.5" customHeight="1" thickBot="1" x14ac:dyDescent="0.3">
      <c r="A58" s="162"/>
      <c r="B58" s="163"/>
      <c r="C58" s="164"/>
      <c r="D58" s="164"/>
      <c r="E58" s="164"/>
      <c r="F58" s="164"/>
      <c r="G58" s="164"/>
      <c r="H58" s="164"/>
      <c r="I58" s="165" t="s">
        <v>124</v>
      </c>
      <c r="J58" s="166">
        <f>SUM(J4:J55)</f>
        <v>0</v>
      </c>
      <c r="K58" s="64"/>
    </row>
    <row r="59" spans="1:13" x14ac:dyDescent="0.25">
      <c r="A59" s="65"/>
      <c r="B59" s="67"/>
      <c r="C59" s="64"/>
      <c r="D59" s="64"/>
      <c r="E59" s="64"/>
      <c r="F59" s="64"/>
      <c r="G59" s="64"/>
      <c r="H59" s="64"/>
      <c r="I59" s="64"/>
      <c r="J59" s="64"/>
      <c r="K59" s="64"/>
    </row>
    <row r="60" spans="1:13" x14ac:dyDescent="0.25">
      <c r="A60" s="65"/>
      <c r="B60" s="67"/>
      <c r="C60" s="64"/>
      <c r="D60" s="64"/>
      <c r="E60" s="64"/>
      <c r="F60" s="64"/>
      <c r="G60" s="64"/>
      <c r="H60" s="64"/>
      <c r="I60" s="64"/>
      <c r="J60" s="64"/>
      <c r="K60" s="64"/>
    </row>
    <row r="61" spans="1:13" x14ac:dyDescent="0.25">
      <c r="H61" s="69"/>
      <c r="I61" s="69"/>
      <c r="K61" s="69"/>
    </row>
    <row r="62" spans="1:13" x14ac:dyDescent="0.25">
      <c r="D62" s="175"/>
      <c r="E62" s="175"/>
      <c r="F62" s="175"/>
      <c r="G62" s="175"/>
      <c r="H62" s="175"/>
      <c r="I62" s="175"/>
      <c r="J62" s="175"/>
      <c r="K62" s="175"/>
      <c r="L62" s="175"/>
      <c r="M62" s="175"/>
    </row>
    <row r="63" spans="1:13" x14ac:dyDescent="0.25">
      <c r="D63" s="175"/>
      <c r="E63" s="175"/>
      <c r="F63" s="175"/>
      <c r="G63" s="175"/>
      <c r="H63" s="175"/>
      <c r="I63" s="175"/>
      <c r="J63" s="177"/>
      <c r="K63" s="175"/>
      <c r="L63" s="175"/>
      <c r="M63" s="175"/>
    </row>
    <row r="64" spans="1:13" x14ac:dyDescent="0.25">
      <c r="D64" s="175"/>
      <c r="E64" s="177"/>
      <c r="F64" s="175"/>
      <c r="G64" s="175"/>
      <c r="H64" s="175"/>
      <c r="I64" s="175"/>
      <c r="J64" s="175"/>
      <c r="K64" s="175"/>
      <c r="L64" s="175"/>
      <c r="M64" s="175"/>
    </row>
    <row r="65" spans="3:13" x14ac:dyDescent="0.25">
      <c r="D65" s="175"/>
      <c r="E65" s="175"/>
      <c r="F65" s="175"/>
      <c r="G65" s="177"/>
      <c r="H65" s="175"/>
      <c r="I65" s="175"/>
      <c r="J65" s="175"/>
      <c r="K65" s="175"/>
      <c r="L65" s="175"/>
      <c r="M65" s="175"/>
    </row>
    <row r="66" spans="3:13" x14ac:dyDescent="0.25">
      <c r="D66" s="175"/>
      <c r="E66" s="175"/>
      <c r="F66" s="175"/>
      <c r="G66" s="175"/>
      <c r="H66" s="175"/>
      <c r="I66" s="175"/>
      <c r="J66" s="175"/>
      <c r="K66" s="175"/>
      <c r="L66" s="175"/>
      <c r="M66" s="175"/>
    </row>
    <row r="67" spans="3:13" x14ac:dyDescent="0.25">
      <c r="C67" s="70"/>
    </row>
  </sheetData>
  <mergeCells count="16">
    <mergeCell ref="A1:A2"/>
    <mergeCell ref="B1:B2"/>
    <mergeCell ref="C1:C2"/>
    <mergeCell ref="D1:D2"/>
    <mergeCell ref="E1:E2"/>
    <mergeCell ref="F1:G1"/>
    <mergeCell ref="A37:I37"/>
    <mergeCell ref="A44:I44"/>
    <mergeCell ref="A49:I49"/>
    <mergeCell ref="A56:I56"/>
    <mergeCell ref="H1:I1"/>
    <mergeCell ref="A3:I3"/>
    <mergeCell ref="A9:I9"/>
    <mergeCell ref="A16:I16"/>
    <mergeCell ref="A25:I25"/>
    <mergeCell ref="A32:I32"/>
  </mergeCells>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7</vt:i4>
      </vt:variant>
    </vt:vector>
  </HeadingPairs>
  <TitlesOfParts>
    <vt:vector size="7" baseType="lpstr">
      <vt:lpstr>Záradék</vt:lpstr>
      <vt:lpstr>Összesítő</vt:lpstr>
      <vt:lpstr>Építészet</vt:lpstr>
      <vt:lpstr>GÉPÉSZ</vt:lpstr>
      <vt:lpstr>Gázvezeték szer</vt:lpstr>
      <vt:lpstr>Gáz szerelvények és</vt:lpstr>
      <vt:lpstr>Elektromos Munkák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Szija</dc:creator>
  <cp:lastModifiedBy>Zsebeházi Zsolt</cp:lastModifiedBy>
  <cp:lastPrinted>2026-06-11T12:05:14Z</cp:lastPrinted>
  <dcterms:created xsi:type="dcterms:W3CDTF">2026-03-25T08:46:28Z</dcterms:created>
  <dcterms:modified xsi:type="dcterms:W3CDTF">2026-06-22T13:46:34Z</dcterms:modified>
</cp:coreProperties>
</file>